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omision de transparencia\portal de transparencia\contenido portal\inf eco\presupuestos\cortes\"/>
    </mc:Choice>
  </mc:AlternateContent>
  <bookViews>
    <workbookView xWindow="0" yWindow="0" windowWidth="8280" windowHeight="8640"/>
  </bookViews>
  <sheets>
    <sheet name="2021 INICIAL" sheetId="1" r:id="rId1"/>
  </sheets>
  <definedNames>
    <definedName name="_xlnm.Print_Titles" localSheetId="0">'2021 INICIAL'!$1:$2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J36" i="1"/>
  <c r="I36" i="1"/>
  <c r="H36" i="1"/>
  <c r="G36" i="1"/>
  <c r="F36" i="1"/>
  <c r="G103" i="1" l="1"/>
  <c r="J101" i="1"/>
  <c r="I101" i="1"/>
  <c r="H102" i="1"/>
  <c r="F101" i="1"/>
  <c r="H101" i="1" s="1"/>
  <c r="J97" i="1"/>
  <c r="I97" i="1"/>
  <c r="J95" i="1"/>
  <c r="I95" i="1"/>
  <c r="J93" i="1"/>
  <c r="J103" i="1" s="1"/>
  <c r="I93" i="1"/>
  <c r="I103" i="1" s="1"/>
  <c r="F97" i="1"/>
  <c r="H97" i="1" s="1"/>
  <c r="F95" i="1"/>
  <c r="H95" i="1" s="1"/>
  <c r="F93" i="1"/>
  <c r="H93" i="1" s="1"/>
  <c r="J89" i="1"/>
  <c r="I89" i="1"/>
  <c r="G89" i="1"/>
  <c r="G104" i="1" s="1"/>
  <c r="F89" i="1"/>
  <c r="J87" i="1"/>
  <c r="I87" i="1"/>
  <c r="F87" i="1"/>
  <c r="H87" i="1" s="1"/>
  <c r="H89" i="1" s="1"/>
  <c r="H88" i="1"/>
  <c r="G83" i="1"/>
  <c r="J81" i="1"/>
  <c r="I81" i="1"/>
  <c r="F81" i="1"/>
  <c r="H81" i="1" s="1"/>
  <c r="J77" i="1"/>
  <c r="I77" i="1"/>
  <c r="F77" i="1"/>
  <c r="H77" i="1" s="1"/>
  <c r="J74" i="1"/>
  <c r="I74" i="1"/>
  <c r="H75" i="1"/>
  <c r="F74" i="1"/>
  <c r="H74" i="1" s="1"/>
  <c r="J67" i="1"/>
  <c r="I67" i="1"/>
  <c r="H68" i="1"/>
  <c r="F67" i="1"/>
  <c r="H67" i="1" s="1"/>
  <c r="J64" i="1"/>
  <c r="I64" i="1"/>
  <c r="F64" i="1"/>
  <c r="H64" i="1" s="1"/>
  <c r="J62" i="1"/>
  <c r="I62" i="1"/>
  <c r="F62" i="1"/>
  <c r="H62" i="1" s="1"/>
  <c r="K56" i="1"/>
  <c r="J55" i="1"/>
  <c r="I55" i="1"/>
  <c r="F55" i="1"/>
  <c r="H55" i="1" s="1"/>
  <c r="H56" i="1"/>
  <c r="H54" i="1"/>
  <c r="J53" i="1"/>
  <c r="I53" i="1"/>
  <c r="F53" i="1"/>
  <c r="H53" i="1" s="1"/>
  <c r="J50" i="1"/>
  <c r="I50" i="1"/>
  <c r="H51" i="1"/>
  <c r="F50" i="1"/>
  <c r="H50" i="1" s="1"/>
  <c r="H48" i="1"/>
  <c r="H47" i="1"/>
  <c r="J47" i="1"/>
  <c r="I47" i="1"/>
  <c r="J45" i="1"/>
  <c r="I45" i="1"/>
  <c r="H46" i="1"/>
  <c r="H45" i="1"/>
  <c r="F45" i="1"/>
  <c r="J40" i="1"/>
  <c r="J83" i="1" s="1"/>
  <c r="I40" i="1"/>
  <c r="I83" i="1" s="1"/>
  <c r="J34" i="1"/>
  <c r="F47" i="1"/>
  <c r="K42" i="1"/>
  <c r="K41" i="1"/>
  <c r="H41" i="1"/>
  <c r="H42" i="1"/>
  <c r="F40" i="1"/>
  <c r="F83" i="1" s="1"/>
  <c r="K35" i="1"/>
  <c r="I34" i="1"/>
  <c r="F34" i="1"/>
  <c r="H34" i="1" s="1"/>
  <c r="J32" i="1"/>
  <c r="I32" i="1"/>
  <c r="F32" i="1"/>
  <c r="H32" i="1" s="1"/>
  <c r="J30" i="1"/>
  <c r="I30" i="1"/>
  <c r="H31" i="1"/>
  <c r="F30" i="1"/>
  <c r="H30" i="1" s="1"/>
  <c r="K31" i="1"/>
  <c r="K28" i="1"/>
  <c r="K26" i="1"/>
  <c r="K24" i="1"/>
  <c r="J27" i="1"/>
  <c r="I27" i="1"/>
  <c r="H27" i="1"/>
  <c r="F27" i="1"/>
  <c r="J25" i="1"/>
  <c r="I25" i="1"/>
  <c r="H26" i="1"/>
  <c r="F25" i="1"/>
  <c r="H25" i="1" s="1"/>
  <c r="J23" i="1"/>
  <c r="I23" i="1"/>
  <c r="H24" i="1"/>
  <c r="F23" i="1"/>
  <c r="H23" i="1" s="1"/>
  <c r="K16" i="1"/>
  <c r="K20" i="1"/>
  <c r="J19" i="1"/>
  <c r="I19" i="1"/>
  <c r="H20" i="1"/>
  <c r="F19" i="1"/>
  <c r="H19" i="1" s="1"/>
  <c r="J15" i="1"/>
  <c r="I15" i="1"/>
  <c r="H16" i="1"/>
  <c r="H13" i="1"/>
  <c r="F15" i="1"/>
  <c r="H15" i="1" s="1"/>
  <c r="J12" i="1"/>
  <c r="I12" i="1"/>
  <c r="F12" i="1"/>
  <c r="H12" i="1" s="1"/>
  <c r="J9" i="1"/>
  <c r="I9" i="1"/>
  <c r="H10" i="1"/>
  <c r="F9" i="1"/>
  <c r="H9" i="1" s="1"/>
  <c r="I6" i="1"/>
  <c r="J6" i="1"/>
  <c r="H7" i="1"/>
  <c r="F6" i="1"/>
  <c r="K7" i="1"/>
  <c r="H58" i="1"/>
  <c r="K58" i="1" s="1"/>
  <c r="I104" i="1" l="1"/>
  <c r="H103" i="1"/>
  <c r="F104" i="1"/>
  <c r="H6" i="1"/>
  <c r="H104" i="1" s="1"/>
  <c r="H40" i="1"/>
  <c r="H83" i="1" s="1"/>
  <c r="F103" i="1"/>
  <c r="K54" i="1"/>
  <c r="K102" i="1" l="1"/>
  <c r="K98" i="1"/>
  <c r="K96" i="1"/>
  <c r="K94" i="1"/>
  <c r="K82" i="1"/>
  <c r="K78" i="1"/>
  <c r="K75" i="1"/>
  <c r="K70" i="1"/>
  <c r="K68" i="1"/>
  <c r="K65" i="1"/>
  <c r="K63" i="1"/>
  <c r="K61" i="1"/>
  <c r="K57" i="1"/>
  <c r="K51" i="1"/>
  <c r="K48" i="1"/>
  <c r="K46" i="1"/>
  <c r="K33" i="1"/>
  <c r="K13" i="1"/>
  <c r="K10" i="1"/>
  <c r="H71" i="1" l="1"/>
  <c r="K71" i="1" s="1"/>
  <c r="H59" i="1"/>
  <c r="K59" i="1" s="1"/>
  <c r="K60" i="1" l="1"/>
  <c r="H94" i="1"/>
  <c r="H96" i="1" l="1"/>
  <c r="H98" i="1" l="1"/>
  <c r="H82" i="1"/>
  <c r="H78" i="1"/>
  <c r="H70" i="1"/>
  <c r="H69" i="1"/>
  <c r="K83" i="1"/>
  <c r="H65" i="1"/>
  <c r="H63" i="1"/>
  <c r="H61" i="1"/>
  <c r="H60" i="1"/>
  <c r="H57" i="1"/>
  <c r="H35" i="1"/>
  <c r="H33" i="1"/>
  <c r="H28" i="1"/>
  <c r="K89" i="1" l="1"/>
  <c r="K69" i="1"/>
  <c r="K88" i="1"/>
  <c r="K103" i="1" l="1"/>
  <c r="J104" i="1" l="1"/>
  <c r="K104" i="1"/>
</calcChain>
</file>

<file path=xl/sharedStrings.xml><?xml version="1.0" encoding="utf-8"?>
<sst xmlns="http://schemas.openxmlformats.org/spreadsheetml/2006/main" count="207" uniqueCount="172">
  <si>
    <t>Clasificación económica</t>
  </si>
  <si>
    <t>Créditos
modificados</t>
  </si>
  <si>
    <t>Créditos
finales</t>
  </si>
  <si>
    <t>Créditos Compro-
metidos</t>
  </si>
  <si>
    <t>Obligaciones reconocidas</t>
  </si>
  <si>
    <t>%
ejecución</t>
  </si>
  <si>
    <t>CAPÍTULO 1</t>
  </si>
  <si>
    <t>GASTOS DE PERSONAL</t>
  </si>
  <si>
    <t>Centro Gestor 51</t>
  </si>
  <si>
    <t xml:space="preserve">Nómina </t>
  </si>
  <si>
    <t>Artículo 12</t>
  </si>
  <si>
    <t>Personal Funcionario</t>
  </si>
  <si>
    <t>Concepto 120</t>
  </si>
  <si>
    <t>Retribuciones básicas</t>
  </si>
  <si>
    <t>Subconcepto 120.00</t>
  </si>
  <si>
    <t xml:space="preserve">Concepto 121 </t>
  </si>
  <si>
    <t>Retribuciones complementarias</t>
  </si>
  <si>
    <t>Subconcepto 121.00</t>
  </si>
  <si>
    <t>Complementos</t>
  </si>
  <si>
    <t>Concepto 123</t>
  </si>
  <si>
    <t>Indemnizaciones por destino en el extranjero</t>
  </si>
  <si>
    <t>Subconcepto 123.00</t>
  </si>
  <si>
    <t>Artículo 15</t>
  </si>
  <si>
    <t>Incentivos al rendimiento</t>
  </si>
  <si>
    <t>Concepto 151</t>
  </si>
  <si>
    <t>Gratificaciones</t>
  </si>
  <si>
    <t>Subconcepto 151.00</t>
  </si>
  <si>
    <t>Retribuciones extraordinarias</t>
  </si>
  <si>
    <t>Centro Gestor 70</t>
  </si>
  <si>
    <t xml:space="preserve">Retribuciones servicios extraordinarios personal funcionario 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</si>
  <si>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</si>
  <si>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</si>
  <si>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</si>
  <si>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</si>
  <si>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</si>
  <si>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</si>
  <si>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Centro Gestor 71</t>
  </si>
  <si>
    <t>Protección social Régimen General y Régímenes especiales de parlamentarios y funcionarios.</t>
  </si>
  <si>
    <t>Subconcepto 160.01</t>
  </si>
  <si>
    <t>Muface</t>
  </si>
  <si>
    <t>Cuotas Muface parlamentarios y funcionarios</t>
  </si>
  <si>
    <t>Subconcepto 160.09</t>
  </si>
  <si>
    <t>Otras cotizaciones sociales</t>
  </si>
  <si>
    <t>Seguros de vida y accidentes de parlamentarios y funcionarios.</t>
  </si>
  <si>
    <t>Concepto 162</t>
  </si>
  <si>
    <t>Gastos sociales de funcionarios</t>
  </si>
  <si>
    <t>Subconcepto 162.00</t>
  </si>
  <si>
    <t>Formación y perfeccionamiento</t>
  </si>
  <si>
    <t>Centro Gestor 73</t>
  </si>
  <si>
    <t>Cursos de formación específicos para los distintos Cuerpos de funcionarios</t>
  </si>
  <si>
    <t>Subconcepto 162.04</t>
  </si>
  <si>
    <t>Acción Social</t>
  </si>
  <si>
    <t>Reglamento Fondo de Prestaciones Sociales de Funcionarios</t>
  </si>
  <si>
    <t>Subconcepto 162.05</t>
  </si>
  <si>
    <t>Seguros</t>
  </si>
  <si>
    <t>Centro Gestor 60</t>
  </si>
  <si>
    <t>Pólizas asistencia sanitaria de los desplazamientos delegaciones oficiales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</si>
  <si>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</si>
  <si>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</si>
  <si>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</si>
  <si>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</si>
  <si>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</si>
  <si>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209</t>
  </si>
  <si>
    <t>Cánones</t>
  </si>
  <si>
    <t>Subconcepto 209.00</t>
  </si>
  <si>
    <t>Centro Gestor 54</t>
  </si>
  <si>
    <t>Renovación de dominios de internet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</si>
  <si>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</si>
  <si>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</si>
  <si>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</si>
  <si>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</si>
  <si>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</si>
  <si>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</si>
  <si>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Centro Gestor 53</t>
  </si>
  <si>
    <t>Carnés Exparlamentarios</t>
  </si>
  <si>
    <t>Subconcepto 220.01</t>
  </si>
  <si>
    <t>Prensa, revistas, libros y otras publicaciones</t>
  </si>
  <si>
    <t>Centro Gestor 48</t>
  </si>
  <si>
    <t>Suscripción de productos documentales, publicaciones periódicas y bases de datos</t>
  </si>
  <si>
    <t>Concepto 222</t>
  </si>
  <si>
    <t>Comunicaciones</t>
  </si>
  <si>
    <t>Subconcepto 222.00</t>
  </si>
  <si>
    <t>Servicios de Telecomunicaciones</t>
  </si>
  <si>
    <t>Centro Gestor 52</t>
  </si>
  <si>
    <t>Concepto 226</t>
  </si>
  <si>
    <t>Gastos diversos</t>
  </si>
  <si>
    <t>Subconcepto 226.06</t>
  </si>
  <si>
    <t>Reuniones, conferencias y cursos</t>
  </si>
  <si>
    <t>Centro Gestor 30</t>
  </si>
  <si>
    <t>Gastos de comparecencias en Comisiones Mixtas</t>
  </si>
  <si>
    <t>Centro Gestor 40</t>
  </si>
  <si>
    <t>Reuniones bases de datos Unión Europea e IPEX</t>
  </si>
  <si>
    <t>Gastos de delegaciones oficiales de las CC.GG.</t>
  </si>
  <si>
    <t>Centro Gestor 61</t>
  </si>
  <si>
    <t>Actos protocolarios Cortes Generales</t>
  </si>
  <si>
    <t>Reuniones de órganos en los que están representadas las dos Cámaras, así como indemnizaciones por comidas y cenas del personal que asista o preste servicio por ese motivo</t>
  </si>
  <si>
    <t>Subconcepto 226.07</t>
  </si>
  <si>
    <t>Oposiciones y pruebas selectivas</t>
  </si>
  <si>
    <t>Gastos de alquiler aulas y empresas colaboradoras en oposiciones a funcionarios de las Cortes Generales</t>
  </si>
  <si>
    <t>Subconcepto 226.15</t>
  </si>
  <si>
    <t>Gastos diversos en el exterior</t>
  </si>
  <si>
    <t>Concepto 227</t>
  </si>
  <si>
    <t>Trabajos realizados por otras empresas y profesionales</t>
  </si>
  <si>
    <t>Subconcepto 227.06</t>
  </si>
  <si>
    <t>Estudios y trabajos técnicos</t>
  </si>
  <si>
    <t>Plan Editorial de Cortes Generales, Traductores y estudios técnico-jurídicos</t>
  </si>
  <si>
    <t>Centro Gestor 44</t>
  </si>
  <si>
    <t>Gastos de asesoría técnica derivados de la gestión del IVA</t>
  </si>
  <si>
    <t>Tramitación y asesoramiento en materia de Seguros Sociales</t>
  </si>
  <si>
    <t>Artículo 23</t>
  </si>
  <si>
    <t>Indemnizaciones por razón del servicio</t>
  </si>
  <si>
    <t>Concepto 230</t>
  </si>
  <si>
    <t>Dietas</t>
  </si>
  <si>
    <t>Subconcepto 230.00</t>
  </si>
  <si>
    <t xml:space="preserve">Dietas por asistencias a seminarios, jornadas, congresos </t>
  </si>
  <si>
    <t>Concepto 233</t>
  </si>
  <si>
    <t>Otras indemnizaciones</t>
  </si>
  <si>
    <t>Subconcepto 233.00</t>
  </si>
  <si>
    <t>Indemnizaciones deTribunales Oposiciones Funcionarios</t>
  </si>
  <si>
    <t>Artículo 24</t>
  </si>
  <si>
    <t>Gastos de publicaciones</t>
  </si>
  <si>
    <t>Concepto 240</t>
  </si>
  <si>
    <t>Gastos de edición y distribución</t>
  </si>
  <si>
    <t>Subconcepto 240.00</t>
  </si>
  <si>
    <t>Impresión, edición y distribución de publicaciones oficiales y no oficiales de las Cortes Generales</t>
  </si>
  <si>
    <t>TOTAL CAPÍTULO 2. GASTOS CORRIENTES EN BIENES Y SERVICIOS</t>
  </si>
  <si>
    <t>CAPÍTULO 3</t>
  </si>
  <si>
    <t>GASTOS FINANCIEROS</t>
  </si>
  <si>
    <t>Artículo 34</t>
  </si>
  <si>
    <t>De Depósitos y fianzas</t>
  </si>
  <si>
    <t>Concepto 340</t>
  </si>
  <si>
    <t>Intereses de depósitos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</si>
  <si>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</si>
  <si>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</si>
  <si>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</si>
  <si>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</si>
  <si>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48</t>
  </si>
  <si>
    <t>A familias e instituciones sin fines de lucro</t>
  </si>
  <si>
    <t>Concepto 480</t>
  </si>
  <si>
    <t>Subvenciones a institutos</t>
  </si>
  <si>
    <t>Subconcepto 480.01</t>
  </si>
  <si>
    <t>Subvenciones a Institutos</t>
  </si>
  <si>
    <t>Cuotas  a institutos (IPEX)</t>
  </si>
  <si>
    <t>Subconcepto 480.02</t>
  </si>
  <si>
    <t>Subvenciones a asociaciones</t>
  </si>
  <si>
    <t>Subvención Asociación ex–Diputados y ex–Senadores</t>
  </si>
  <si>
    <t>Subconcepto 480.04</t>
  </si>
  <si>
    <t>Otras prestaciones económicas</t>
  </si>
  <si>
    <t>Prestaciones reguladas en los arts. 1 al 6 y art. 9 del Reglamento de pensiones parlamentarias</t>
  </si>
  <si>
    <t>Al exterior</t>
  </si>
  <si>
    <t>Concepto 490</t>
  </si>
  <si>
    <t>Subconcepto 490.00</t>
  </si>
  <si>
    <t>Contribuciones a las Asambleas Parlamentarias Internacionales</t>
  </si>
  <si>
    <t>TOTAL CAPÍTULO 4. TRANSFERENCIAS CORRIENTES</t>
  </si>
  <si>
    <t>TOTAL SERVICIO 01. CORTES GENERALES</t>
  </si>
  <si>
    <t>Representación Permanente de CC.GG. ante la UE</t>
  </si>
  <si>
    <t>Contribuciones a planes de pensiones</t>
  </si>
  <si>
    <t>Concepto 127</t>
  </si>
  <si>
    <t>Subconcepto 127.00</t>
  </si>
  <si>
    <t>Créditos Ppto. inicial</t>
  </si>
  <si>
    <t>Subconcepto 340.99</t>
  </si>
  <si>
    <t>Plan de igualdad Cortes Generales</t>
  </si>
  <si>
    <t>Subconcepto 226.03</t>
  </si>
  <si>
    <t>Gastos jurídicos y contenciosos</t>
  </si>
  <si>
    <t>Gastos derivados de las reuniones de las Mesas Conjuntas</t>
  </si>
  <si>
    <t>Costas procesales</t>
  </si>
  <si>
    <t>Pago de DOIs y conceptos de revista electrónica (Revista de las Cortes Generales)</t>
  </si>
  <si>
    <t>Aportaciones Plan Pensiones funcionarios CC.GG.</t>
  </si>
  <si>
    <t xml:space="preserve">PRESUPUESTO INICIAL DE LAS CORTES GENERALES DEL EJERCICIO PRESUPUESTARIO 2021. DETALLE POR CENTROS GESTORES </t>
  </si>
  <si>
    <t>Servicio ADSL Representación Permanente CC.GG.ante la UE</t>
  </si>
  <si>
    <t>Gastos por alquiler vivienda, mudanza Representación CC.GG. UE</t>
  </si>
  <si>
    <t>Artículo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</si>
</sst>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-* #,##0.00\ _p_t_a_-;\-* #,##0.00\ _p_t_a_-;_-* &quot;-&quot;??\ _p_t_a_-;_-@_-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  <font>
      <sz val="8"/>
      <name val="Arial Narrow"/>
      <family val="2"/>
    </font>
    <font>
      <sz val="8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9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4" fontId="2" fillId="0" borderId="9" xfId="0" applyNumberFormat="1" applyFont="1" applyBorder="1" applyAlignment="1">
      <alignment vertical="top"/>
    </xf>
    <xf numFmtId="10" fontId="2" fillId="0" borderId="10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10" fontId="2" fillId="0" borderId="10" xfId="0" applyNumberFormat="1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10" fontId="2" fillId="0" borderId="6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top"/>
    </xf>
    <xf numFmtId="0" fontId="2" fillId="0" borderId="15" xfId="0" applyFont="1" applyBorder="1" applyAlignment="1">
      <alignment horizontal="left" vertical="top"/>
    </xf>
    <xf numFmtId="164" fontId="2" fillId="0" borderId="15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4" fontId="2" fillId="0" borderId="9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5" fillId="2" borderId="17" xfId="0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1" fillId="0" borderId="2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4" fontId="2" fillId="0" borderId="9" xfId="0" applyNumberFormat="1" applyFont="1" applyFill="1" applyBorder="1" applyAlignment="1">
      <alignment vertical="top"/>
    </xf>
    <xf numFmtId="10" fontId="2" fillId="0" borderId="6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horizontal="right" vertical="top"/>
    </xf>
    <xf numFmtId="164" fontId="1" fillId="0" borderId="10" xfId="0" applyNumberFormat="1" applyFont="1" applyFill="1" applyBorder="1" applyAlignment="1">
      <alignment horizontal="right" vertical="top"/>
    </xf>
    <xf numFmtId="10" fontId="2" fillId="0" borderId="10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1" fillId="0" borderId="15" xfId="0" applyNumberFormat="1" applyFont="1" applyFill="1" applyBorder="1" applyAlignment="1">
      <alignment horizontal="right" vertical="top"/>
    </xf>
    <xf numFmtId="0" fontId="2" fillId="0" borderId="7" xfId="0" applyFont="1" applyBorder="1" applyAlignment="1">
      <alignment horizontal="center" vertical="top"/>
    </xf>
    <xf numFmtId="0" fontId="2" fillId="0" borderId="24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justify" vertical="top"/>
    </xf>
    <xf numFmtId="4" fontId="6" fillId="0" borderId="9" xfId="0" applyNumberFormat="1" applyFont="1" applyBorder="1" applyAlignment="1">
      <alignment vertical="top"/>
    </xf>
    <xf numFmtId="10" fontId="6" fillId="0" borderId="10" xfId="0" applyNumberFormat="1" applyFont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right" vertical="top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/>
    <xf numFmtId="165" fontId="2" fillId="0" borderId="4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justify" vertical="top"/>
    </xf>
    <xf numFmtId="0" fontId="3" fillId="2" borderId="17" xfId="0" applyFont="1" applyFill="1" applyBorder="1" applyAlignment="1">
      <alignment horizontal="center" vertical="top"/>
    </xf>
    <xf numFmtId="164" fontId="1" fillId="2" borderId="18" xfId="0" applyNumberFormat="1" applyFont="1" applyFill="1" applyBorder="1" applyAlignment="1">
      <alignment horizontal="right" vertical="center"/>
    </xf>
    <xf numFmtId="164" fontId="1" fillId="2" borderId="19" xfId="0" applyNumberFormat="1" applyFont="1" applyFill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center" vertical="top"/>
    </xf>
    <xf numFmtId="164" fontId="1" fillId="3" borderId="26" xfId="0" applyNumberFormat="1" applyFont="1" applyFill="1" applyBorder="1" applyAlignment="1">
      <alignment horizontal="right" vertical="center"/>
    </xf>
    <xf numFmtId="10" fontId="1" fillId="3" borderId="27" xfId="0" applyNumberFormat="1" applyFont="1" applyFill="1" applyBorder="1" applyAlignment="1">
      <alignment horizontal="center" vertical="center"/>
    </xf>
    <xf numFmtId="10" fontId="1" fillId="2" borderId="1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64" fontId="2" fillId="4" borderId="8" xfId="0" applyNumberFormat="1" applyFont="1" applyFill="1" applyBorder="1" applyAlignment="1">
      <alignment horizontal="right" vertical="top"/>
    </xf>
    <xf numFmtId="164" fontId="2" fillId="4" borderId="23" xfId="0" applyNumberFormat="1" applyFont="1" applyFill="1" applyBorder="1" applyAlignment="1">
      <alignment horizontal="right" vertical="top"/>
    </xf>
    <xf numFmtId="164" fontId="2" fillId="4" borderId="15" xfId="0" applyNumberFormat="1" applyFont="1" applyFill="1" applyBorder="1" applyAlignment="1">
      <alignment horizontal="right" vertical="top"/>
    </xf>
    <xf numFmtId="164" fontId="2" fillId="4" borderId="9" xfId="0" applyNumberFormat="1" applyFont="1" applyFill="1" applyBorder="1" applyAlignment="1">
      <alignment horizontal="right" vertical="top"/>
    </xf>
    <xf numFmtId="4" fontId="2" fillId="4" borderId="9" xfId="0" applyNumberFormat="1" applyFont="1" applyFill="1" applyBorder="1" applyAlignment="1">
      <alignment horizontal="right" vertical="top"/>
    </xf>
    <xf numFmtId="4" fontId="2" fillId="4" borderId="8" xfId="0" applyNumberFormat="1" applyFont="1" applyFill="1" applyBorder="1" applyAlignment="1">
      <alignment horizontal="right" vertical="top"/>
    </xf>
    <xf numFmtId="0" fontId="2" fillId="4" borderId="9" xfId="0" applyFont="1" applyFill="1" applyBorder="1" applyAlignment="1">
      <alignment vertical="top" wrapText="1"/>
    </xf>
    <xf numFmtId="0" fontId="2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" fillId="3" borderId="26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/>
    <xf numFmtId="0" fontId="2" fillId="0" borderId="9" xfId="0" applyFont="1" applyBorder="1" applyAlignment="1">
      <alignment horizontal="justify" vertical="top"/>
    </xf>
    <xf numFmtId="0" fontId="4" fillId="2" borderId="18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89" zoomScaleNormal="100" zoomScaleSheetLayoutView="100" workbookViewId="0">
      <selection activeCell="B99" sqref="B99"/>
    </sheetView>
  </sheetViews>
  <sheetFormatPr baseColWidth="10" defaultColWidth="11.42578125" defaultRowHeight="12.75" x14ac:dyDescent="0.2"/>
  <cols>
    <col min="1" max="1" width="9.85546875" style="59" customWidth="1"/>
    <col min="2" max="2" width="10.28515625" style="59" customWidth="1"/>
    <col min="3" max="3" width="15.28515625" style="59" customWidth="1"/>
    <col min="4" max="4" width="13.85546875" style="59" customWidth="1"/>
    <col min="5" max="5" width="20.42578125" style="59" customWidth="1"/>
    <col min="6" max="6" width="14.85546875" style="59" customWidth="1"/>
    <col min="7" max="7" width="11" style="59" customWidth="1"/>
    <col min="8" max="8" width="15" style="62" customWidth="1"/>
    <col min="9" max="9" width="13.85546875" style="60" customWidth="1"/>
    <col min="10" max="10" width="13.28515625" style="60" customWidth="1"/>
    <col min="11" max="11" width="9.28515625" style="63" customWidth="1"/>
    <col min="12" max="16384" width="11.42578125" style="59"/>
  </cols>
  <sheetData>
    <row r="1" spans="1:11" s="1" customFormat="1" ht="32.25" customHeight="1" thickBot="1" x14ac:dyDescent="0.25">
      <c r="A1" s="123" t="s">
        <v>168</v>
      </c>
      <c r="B1" s="124"/>
      <c r="C1" s="124"/>
      <c r="D1" s="124"/>
      <c r="E1" s="124"/>
      <c r="F1" s="124"/>
      <c r="G1" s="124"/>
      <c r="H1" s="124"/>
      <c r="I1" s="125"/>
      <c r="J1" s="125"/>
      <c r="K1" s="126"/>
    </row>
    <row r="2" spans="1:11" s="2" customFormat="1" ht="38.25" customHeight="1" thickBot="1" x14ac:dyDescent="0.25">
      <c r="A2" s="129" t="s">
        <v>0</v>
      </c>
      <c r="B2" s="130"/>
      <c r="C2" s="130"/>
      <c r="D2" s="130"/>
      <c r="E2" s="130"/>
      <c r="F2" s="105" t="s">
        <v>159</v>
      </c>
      <c r="G2" s="106" t="s">
        <v>1</v>
      </c>
      <c r="H2" s="103" t="s">
        <v>2</v>
      </c>
      <c r="I2" s="103" t="s">
        <v>3</v>
      </c>
      <c r="J2" s="107" t="s">
        <v>4</v>
      </c>
      <c r="K2" s="104" t="s">
        <v>5</v>
      </c>
    </row>
    <row r="3" spans="1:11" s="1" customFormat="1" x14ac:dyDescent="0.2">
      <c r="A3" s="10" t="s">
        <v>6</v>
      </c>
      <c r="B3" s="117" t="s">
        <v>7</v>
      </c>
      <c r="C3" s="131"/>
      <c r="D3" s="131"/>
      <c r="E3" s="131"/>
      <c r="F3" s="7"/>
      <c r="G3" s="7"/>
      <c r="H3" s="8"/>
      <c r="I3" s="4"/>
      <c r="J3" s="4"/>
      <c r="K3" s="9"/>
    </row>
    <row r="4" spans="1:11" s="1" customFormat="1" x14ac:dyDescent="0.2">
      <c r="A4" s="5" t="s">
        <v>10</v>
      </c>
      <c r="B4" s="110" t="s">
        <v>11</v>
      </c>
      <c r="C4" s="110"/>
      <c r="D4" s="110"/>
      <c r="E4" s="110"/>
      <c r="G4" s="12"/>
      <c r="H4" s="13"/>
      <c r="I4" s="15"/>
      <c r="J4" s="15"/>
      <c r="K4" s="16"/>
    </row>
    <row r="5" spans="1:11" s="1" customFormat="1" x14ac:dyDescent="0.2">
      <c r="A5" s="5"/>
      <c r="B5" s="80" t="s">
        <v>12</v>
      </c>
      <c r="C5" s="110" t="s">
        <v>13</v>
      </c>
      <c r="D5" s="110"/>
      <c r="E5" s="110"/>
      <c r="F5" s="12"/>
      <c r="G5" s="12"/>
      <c r="H5" s="13"/>
      <c r="I5" s="17"/>
      <c r="J5" s="17"/>
      <c r="K5" s="79"/>
    </row>
    <row r="6" spans="1:11" s="1" customFormat="1" x14ac:dyDescent="0.2">
      <c r="A6" s="5"/>
      <c r="B6" s="17"/>
      <c r="C6" s="17" t="s">
        <v>14</v>
      </c>
      <c r="D6" s="18" t="s">
        <v>13</v>
      </c>
      <c r="E6" s="19"/>
      <c r="F6" s="95">
        <f>F7</f>
        <v>26826106.32</v>
      </c>
      <c r="G6" s="12"/>
      <c r="H6" s="13">
        <f>F6+G6</f>
        <v>26826106.32</v>
      </c>
      <c r="I6" s="15">
        <f>I7</f>
        <v>0</v>
      </c>
      <c r="J6" s="15">
        <f>J7</f>
        <v>0</v>
      </c>
      <c r="K6" s="14"/>
    </row>
    <row r="7" spans="1:11" s="1" customFormat="1" x14ac:dyDescent="0.2">
      <c r="A7" s="5"/>
      <c r="B7" s="17"/>
      <c r="C7" s="17"/>
      <c r="D7" s="20" t="s">
        <v>8</v>
      </c>
      <c r="E7" s="20" t="s">
        <v>9</v>
      </c>
      <c r="F7" s="11">
        <v>26826106.32</v>
      </c>
      <c r="G7" s="12"/>
      <c r="H7" s="13">
        <f>F7+G7</f>
        <v>26826106.32</v>
      </c>
      <c r="I7" s="15">
        <v>0</v>
      </c>
      <c r="J7" s="15">
        <v>0</v>
      </c>
      <c r="K7" s="16">
        <f>I7*100/F7/100</f>
        <v>0</v>
      </c>
    </row>
    <row r="8" spans="1:11" s="1" customFormat="1" x14ac:dyDescent="0.2">
      <c r="A8" s="5"/>
      <c r="B8" s="80" t="s">
        <v>15</v>
      </c>
      <c r="C8" s="110" t="s">
        <v>16</v>
      </c>
      <c r="D8" s="110"/>
      <c r="E8" s="110"/>
      <c r="F8" s="12"/>
      <c r="G8" s="12"/>
      <c r="H8" s="13"/>
      <c r="I8" s="15"/>
      <c r="J8" s="15"/>
      <c r="K8" s="16"/>
    </row>
    <row r="9" spans="1:11" s="1" customFormat="1" x14ac:dyDescent="0.2">
      <c r="A9" s="5"/>
      <c r="B9" s="80"/>
      <c r="C9" s="80" t="s">
        <v>17</v>
      </c>
      <c r="D9" s="21" t="s">
        <v>16</v>
      </c>
      <c r="E9" s="19"/>
      <c r="F9" s="95">
        <f>F10</f>
        <v>17230613.199999999</v>
      </c>
      <c r="G9" s="12"/>
      <c r="H9" s="13">
        <f>F9+G9</f>
        <v>17230613.199999999</v>
      </c>
      <c r="I9" s="15">
        <f>I10</f>
        <v>0</v>
      </c>
      <c r="J9" s="15">
        <f>J10</f>
        <v>0</v>
      </c>
      <c r="K9" s="14"/>
    </row>
    <row r="10" spans="1:11" s="1" customFormat="1" x14ac:dyDescent="0.2">
      <c r="A10" s="5"/>
      <c r="B10" s="80"/>
      <c r="C10" s="80"/>
      <c r="D10" s="22" t="s">
        <v>8</v>
      </c>
      <c r="E10" s="17" t="s">
        <v>18</v>
      </c>
      <c r="F10" s="11">
        <v>17230613.199999999</v>
      </c>
      <c r="G10" s="12"/>
      <c r="H10" s="13">
        <f>F10+G10</f>
        <v>17230613.199999999</v>
      </c>
      <c r="I10" s="15">
        <v>0</v>
      </c>
      <c r="J10" s="15">
        <v>0</v>
      </c>
      <c r="K10" s="16">
        <f>I10*100/F10/100</f>
        <v>0</v>
      </c>
    </row>
    <row r="11" spans="1:11" s="1" customFormat="1" x14ac:dyDescent="0.2">
      <c r="A11" s="5"/>
      <c r="B11" s="80" t="s">
        <v>19</v>
      </c>
      <c r="C11" s="110" t="s">
        <v>20</v>
      </c>
      <c r="D11" s="110"/>
      <c r="E11" s="110"/>
      <c r="F11" s="12"/>
      <c r="G11" s="12"/>
      <c r="H11" s="13"/>
      <c r="I11" s="15"/>
      <c r="J11" s="15"/>
      <c r="K11" s="16"/>
    </row>
    <row r="12" spans="1:11" s="1" customFormat="1" x14ac:dyDescent="0.2">
      <c r="A12" s="5"/>
      <c r="B12" s="17"/>
      <c r="C12" s="17" t="s">
        <v>21</v>
      </c>
      <c r="D12" s="18" t="s">
        <v>20</v>
      </c>
      <c r="E12" s="19"/>
      <c r="F12" s="95">
        <f>F13</f>
        <v>64920</v>
      </c>
      <c r="G12" s="12"/>
      <c r="H12" s="13">
        <f>F12+G12</f>
        <v>64920</v>
      </c>
      <c r="I12" s="15">
        <f>I13</f>
        <v>0</v>
      </c>
      <c r="J12" s="15">
        <f>J13</f>
        <v>0</v>
      </c>
      <c r="K12" s="23"/>
    </row>
    <row r="13" spans="1:11" s="1" customFormat="1" ht="33.75" x14ac:dyDescent="0.2">
      <c r="A13" s="5"/>
      <c r="B13" s="17"/>
      <c r="C13" s="17"/>
      <c r="D13" s="20" t="s">
        <v>8</v>
      </c>
      <c r="E13" s="20" t="s">
        <v>155</v>
      </c>
      <c r="F13" s="11">
        <v>64920</v>
      </c>
      <c r="G13" s="12"/>
      <c r="H13" s="13">
        <f>SUM(F13:G13)</f>
        <v>64920</v>
      </c>
      <c r="I13" s="15">
        <v>0</v>
      </c>
      <c r="J13" s="15">
        <v>0</v>
      </c>
      <c r="K13" s="16">
        <f>I13*100/F13/100</f>
        <v>0</v>
      </c>
    </row>
    <row r="14" spans="1:11" s="1" customFormat="1" x14ac:dyDescent="0.2">
      <c r="A14" s="5"/>
      <c r="B14" s="80" t="s">
        <v>157</v>
      </c>
      <c r="C14" s="80" t="s">
        <v>156</v>
      </c>
      <c r="D14" s="20"/>
      <c r="E14" s="20"/>
      <c r="F14" s="11"/>
      <c r="G14" s="12"/>
      <c r="H14" s="13"/>
      <c r="K14" s="16"/>
    </row>
    <row r="15" spans="1:11" s="1" customFormat="1" ht="12.75" customHeight="1" x14ac:dyDescent="0.2">
      <c r="A15" s="87"/>
      <c r="B15" s="17"/>
      <c r="C15" s="17" t="s">
        <v>158</v>
      </c>
      <c r="D15" s="121" t="s">
        <v>156</v>
      </c>
      <c r="E15" s="122"/>
      <c r="F15" s="95">
        <f>F16</f>
        <v>396510.48</v>
      </c>
      <c r="G15" s="12"/>
      <c r="H15" s="13">
        <f>F15+G15</f>
        <v>396510.48</v>
      </c>
      <c r="I15" s="15">
        <f>I16</f>
        <v>0</v>
      </c>
      <c r="J15" s="15">
        <f>J16</f>
        <v>0</v>
      </c>
      <c r="K15" s="16"/>
    </row>
    <row r="16" spans="1:11" ht="33.75" x14ac:dyDescent="0.2">
      <c r="A16" s="5"/>
      <c r="B16" s="17"/>
      <c r="C16" s="17"/>
      <c r="D16" s="20" t="s">
        <v>36</v>
      </c>
      <c r="E16" s="101" t="s">
        <v>167</v>
      </c>
      <c r="F16" s="11">
        <v>396510.48</v>
      </c>
      <c r="G16" s="12"/>
      <c r="H16" s="13">
        <f>SUM(F16:G16)</f>
        <v>396510.48</v>
      </c>
      <c r="I16" s="15">
        <v>0</v>
      </c>
      <c r="J16" s="15">
        <v>0</v>
      </c>
      <c r="K16" s="16">
        <f>I16*100/F16/100</f>
        <v>0</v>
      </c>
    </row>
    <row r="17" spans="1:11" s="1" customFormat="1" ht="12.75" customHeight="1" x14ac:dyDescent="0.2">
      <c r="A17" s="5" t="s">
        <v>22</v>
      </c>
      <c r="B17" s="110" t="s">
        <v>23</v>
      </c>
      <c r="C17" s="110"/>
      <c r="D17" s="110"/>
      <c r="E17" s="110"/>
      <c r="F17" s="12"/>
      <c r="G17" s="12"/>
      <c r="H17" s="13"/>
      <c r="I17" s="15"/>
      <c r="J17" s="15"/>
      <c r="K17" s="16"/>
    </row>
    <row r="18" spans="1:11" s="1" customFormat="1" ht="12.75" customHeight="1" x14ac:dyDescent="0.2">
      <c r="A18" s="5"/>
      <c r="B18" s="80" t="s">
        <v>24</v>
      </c>
      <c r="C18" s="110" t="s">
        <v>25</v>
      </c>
      <c r="D18" s="110"/>
      <c r="E18" s="110"/>
      <c r="F18" s="12"/>
      <c r="G18" s="12"/>
      <c r="H18" s="13"/>
      <c r="I18" s="15"/>
      <c r="J18" s="15"/>
      <c r="K18" s="16"/>
    </row>
    <row r="19" spans="1:11" s="1" customFormat="1" ht="12.75" customHeight="1" x14ac:dyDescent="0.2">
      <c r="A19" s="5"/>
      <c r="B19" s="80"/>
      <c r="C19" s="80" t="s">
        <v>26</v>
      </c>
      <c r="D19" s="21" t="s">
        <v>27</v>
      </c>
      <c r="E19" s="64"/>
      <c r="F19" s="95">
        <f>F20</f>
        <v>60000</v>
      </c>
      <c r="G19" s="12"/>
      <c r="H19" s="13">
        <f>F19+G19</f>
        <v>60000</v>
      </c>
      <c r="I19" s="15">
        <f>I20</f>
        <v>0</v>
      </c>
      <c r="J19" s="15">
        <f>J20</f>
        <v>0</v>
      </c>
      <c r="K19" s="16"/>
    </row>
    <row r="20" spans="1:11" s="1" customFormat="1" ht="33.75" x14ac:dyDescent="0.2">
      <c r="A20" s="5"/>
      <c r="B20" s="80"/>
      <c r="C20" s="80"/>
      <c r="D20" s="22" t="s">
        <v>28</v>
      </c>
      <c r="E20" s="24" t="s">
        <v>29</v>
      </c>
      <c r="F20" s="12">
        <v>60000</v>
      </c>
      <c r="G20" s="12"/>
      <c r="H20" s="13">
        <f>SUM(F20:G20)</f>
        <v>60000</v>
      </c>
      <c r="I20" s="15">
        <v>0</v>
      </c>
      <c r="J20" s="15">
        <v>0</v>
      </c>
      <c r="K20" s="16">
        <f>I20*100/F20/100</f>
        <v>0</v>
      </c>
    </row>
    <row r="21" spans="1:11" s="1" customFormat="1" ht="12.75" customHeight="1" x14ac:dyDescent="0.2">
      <c r="A21" s="5" t="s">
        <v>30</v>
      </c>
      <c r="B21" s="127" t="s">
        <v>31</v>
      </c>
      <c r="C21" s="127"/>
      <c r="D21" s="127"/>
      <c r="E21" s="127"/>
      <c r="F21" s="12"/>
      <c r="G21" s="12"/>
      <c r="H21" s="13"/>
      <c r="I21" s="15"/>
      <c r="J21" s="15"/>
      <c r="K21" s="16"/>
    </row>
    <row r="22" spans="1:11" s="1" customFormat="1" ht="12.75" customHeight="1" x14ac:dyDescent="0.2">
      <c r="A22" s="5"/>
      <c r="B22" s="67" t="s">
        <v>32</v>
      </c>
      <c r="C22" s="110" t="s">
        <v>33</v>
      </c>
      <c r="D22" s="110"/>
      <c r="E22" s="110"/>
      <c r="F22" s="12"/>
      <c r="G22" s="12"/>
      <c r="H22" s="13"/>
      <c r="I22" s="15"/>
      <c r="J22" s="15"/>
      <c r="K22" s="16"/>
    </row>
    <row r="23" spans="1:11" s="1" customFormat="1" x14ac:dyDescent="0.2">
      <c r="A23" s="5"/>
      <c r="B23" s="82"/>
      <c r="C23" s="80" t="s">
        <v>34</v>
      </c>
      <c r="D23" s="21" t="s">
        <v>35</v>
      </c>
      <c r="E23" s="64"/>
      <c r="F23" s="95">
        <f>F24</f>
        <v>9584142</v>
      </c>
      <c r="G23" s="12"/>
      <c r="H23" s="13">
        <f>F23+G23</f>
        <v>9584142</v>
      </c>
      <c r="I23" s="15">
        <f>I24</f>
        <v>0</v>
      </c>
      <c r="J23" s="15">
        <f>J24</f>
        <v>0</v>
      </c>
      <c r="K23" s="16"/>
    </row>
    <row r="24" spans="1:11" s="1" customFormat="1" ht="56.25" x14ac:dyDescent="0.2">
      <c r="A24" s="5"/>
      <c r="B24" s="82"/>
      <c r="C24" s="80"/>
      <c r="D24" s="22" t="s">
        <v>36</v>
      </c>
      <c r="E24" s="24" t="s">
        <v>37</v>
      </c>
      <c r="F24" s="11">
        <v>9584142</v>
      </c>
      <c r="G24" s="12"/>
      <c r="H24" s="13">
        <f>SUM(F24:G24)</f>
        <v>9584142</v>
      </c>
      <c r="I24" s="15">
        <v>0</v>
      </c>
      <c r="J24" s="15">
        <v>0</v>
      </c>
      <c r="K24" s="16">
        <f>I24*100/F24/100</f>
        <v>0</v>
      </c>
    </row>
    <row r="25" spans="1:11" s="1" customFormat="1" x14ac:dyDescent="0.2">
      <c r="A25" s="5"/>
      <c r="B25" s="82"/>
      <c r="C25" s="80" t="s">
        <v>38</v>
      </c>
      <c r="D25" s="21" t="s">
        <v>39</v>
      </c>
      <c r="E25" s="64"/>
      <c r="F25" s="95">
        <f>F26</f>
        <v>160000</v>
      </c>
      <c r="G25" s="12"/>
      <c r="H25" s="13">
        <f>F25+G25</f>
        <v>160000</v>
      </c>
      <c r="I25" s="15">
        <f>I26</f>
        <v>0</v>
      </c>
      <c r="J25" s="15">
        <f>J26</f>
        <v>0</v>
      </c>
      <c r="K25" s="16"/>
    </row>
    <row r="26" spans="1:11" s="1" customFormat="1" ht="33.75" x14ac:dyDescent="0.2">
      <c r="A26" s="5"/>
      <c r="B26" s="82"/>
      <c r="C26" s="80"/>
      <c r="D26" s="22" t="s">
        <v>36</v>
      </c>
      <c r="E26" s="24" t="s">
        <v>40</v>
      </c>
      <c r="F26" s="11">
        <v>160000</v>
      </c>
      <c r="G26" s="12"/>
      <c r="H26" s="13">
        <f>SUM(F26:G26)</f>
        <v>160000</v>
      </c>
      <c r="I26" s="15">
        <v>0</v>
      </c>
      <c r="J26" s="15">
        <v>0</v>
      </c>
      <c r="K26" s="16">
        <f>I26*100/F26/100</f>
        <v>0</v>
      </c>
    </row>
    <row r="27" spans="1:11" s="1" customFormat="1" x14ac:dyDescent="0.2">
      <c r="A27" s="5"/>
      <c r="B27" s="82"/>
      <c r="C27" s="80" t="s">
        <v>41</v>
      </c>
      <c r="D27" s="21" t="s">
        <v>42</v>
      </c>
      <c r="E27" s="64"/>
      <c r="F27" s="95">
        <f>F28</f>
        <v>539202</v>
      </c>
      <c r="G27" s="12"/>
      <c r="H27" s="13">
        <f>F27+G27</f>
        <v>539202</v>
      </c>
      <c r="I27" s="15">
        <f>I28</f>
        <v>0</v>
      </c>
      <c r="J27" s="15">
        <f>J28</f>
        <v>0</v>
      </c>
      <c r="K27" s="16"/>
    </row>
    <row r="28" spans="1:11" s="1" customFormat="1" ht="45" x14ac:dyDescent="0.2">
      <c r="A28" s="5"/>
      <c r="B28" s="82"/>
      <c r="C28" s="80"/>
      <c r="D28" s="22" t="s">
        <v>36</v>
      </c>
      <c r="E28" s="24" t="s">
        <v>43</v>
      </c>
      <c r="F28" s="11">
        <v>539202</v>
      </c>
      <c r="G28" s="12"/>
      <c r="H28" s="13">
        <f>SUM(F28:G28)</f>
        <v>539202</v>
      </c>
      <c r="I28" s="15">
        <v>0</v>
      </c>
      <c r="J28" s="15">
        <v>0</v>
      </c>
      <c r="K28" s="16">
        <f>I28*100/F28/100</f>
        <v>0</v>
      </c>
    </row>
    <row r="29" spans="1:11" s="1" customFormat="1" ht="12.75" customHeight="1" x14ac:dyDescent="0.2">
      <c r="A29" s="5"/>
      <c r="B29" s="82" t="s">
        <v>44</v>
      </c>
      <c r="C29" s="80" t="s">
        <v>45</v>
      </c>
      <c r="D29" s="80"/>
      <c r="E29" s="17"/>
      <c r="F29" s="12"/>
      <c r="G29" s="12"/>
      <c r="H29" s="13"/>
      <c r="I29" s="75"/>
      <c r="J29" s="75"/>
      <c r="K29" s="25"/>
    </row>
    <row r="30" spans="1:11" s="1" customFormat="1" ht="12.75" customHeight="1" x14ac:dyDescent="0.2">
      <c r="A30" s="5"/>
      <c r="B30" s="82"/>
      <c r="C30" s="80" t="s">
        <v>46</v>
      </c>
      <c r="D30" s="21" t="s">
        <v>47</v>
      </c>
      <c r="E30" s="19"/>
      <c r="F30" s="95">
        <f>F31</f>
        <v>100000</v>
      </c>
      <c r="G30" s="12"/>
      <c r="H30" s="13">
        <f>F30+G30</f>
        <v>100000</v>
      </c>
      <c r="I30" s="15">
        <f>I31</f>
        <v>0</v>
      </c>
      <c r="J30" s="15">
        <f>J31</f>
        <v>0</v>
      </c>
      <c r="K30" s="16"/>
    </row>
    <row r="31" spans="1:11" s="1" customFormat="1" ht="45" x14ac:dyDescent="0.2">
      <c r="A31" s="5"/>
      <c r="B31" s="82"/>
      <c r="C31" s="80"/>
      <c r="D31" s="22" t="s">
        <v>48</v>
      </c>
      <c r="E31" s="24" t="s">
        <v>49</v>
      </c>
      <c r="F31" s="12">
        <v>100000</v>
      </c>
      <c r="G31" s="12"/>
      <c r="H31" s="13">
        <f>SUM(F31:G31)</f>
        <v>100000</v>
      </c>
      <c r="I31" s="15">
        <v>0</v>
      </c>
      <c r="J31" s="15">
        <v>0</v>
      </c>
      <c r="K31" s="16">
        <f>I31*100/F31/100</f>
        <v>0</v>
      </c>
    </row>
    <row r="32" spans="1:11" s="1" customFormat="1" ht="12.75" customHeight="1" x14ac:dyDescent="0.2">
      <c r="A32" s="5"/>
      <c r="B32" s="82"/>
      <c r="C32" s="80" t="s">
        <v>50</v>
      </c>
      <c r="D32" s="21" t="s">
        <v>51</v>
      </c>
      <c r="E32" s="19"/>
      <c r="F32" s="95">
        <f>F33</f>
        <v>2163206</v>
      </c>
      <c r="G32" s="12"/>
      <c r="H32" s="13">
        <f>F32+G32</f>
        <v>2163206</v>
      </c>
      <c r="I32" s="15">
        <f>I33</f>
        <v>0</v>
      </c>
      <c r="J32" s="15">
        <f>J33</f>
        <v>0</v>
      </c>
      <c r="K32" s="16"/>
    </row>
    <row r="33" spans="1:11" s="1" customFormat="1" ht="33.75" x14ac:dyDescent="0.2">
      <c r="A33" s="5"/>
      <c r="B33" s="82"/>
      <c r="C33" s="80"/>
      <c r="D33" s="22" t="s">
        <v>36</v>
      </c>
      <c r="E33" s="24" t="s">
        <v>52</v>
      </c>
      <c r="F33" s="11">
        <v>2163206</v>
      </c>
      <c r="G33" s="12"/>
      <c r="H33" s="13">
        <f>SUM(F33:G33)</f>
        <v>2163206</v>
      </c>
      <c r="I33" s="15">
        <v>0</v>
      </c>
      <c r="J33" s="15">
        <v>0</v>
      </c>
      <c r="K33" s="16">
        <f>I33*100/F33/100</f>
        <v>0</v>
      </c>
    </row>
    <row r="34" spans="1:11" s="1" customFormat="1" ht="12.75" customHeight="1" x14ac:dyDescent="0.2">
      <c r="A34" s="5"/>
      <c r="B34" s="67"/>
      <c r="C34" s="66" t="s">
        <v>53</v>
      </c>
      <c r="D34" s="21" t="s">
        <v>54</v>
      </c>
      <c r="E34" s="19"/>
      <c r="F34" s="95">
        <f>F35</f>
        <v>25000</v>
      </c>
      <c r="G34" s="12"/>
      <c r="H34" s="13">
        <f>F34+G34</f>
        <v>25000</v>
      </c>
      <c r="I34" s="15">
        <f>I35</f>
        <v>0</v>
      </c>
      <c r="J34" s="15">
        <f>J35</f>
        <v>0</v>
      </c>
      <c r="K34" s="16"/>
    </row>
    <row r="35" spans="1:11" s="1" customFormat="1" ht="33.75" x14ac:dyDescent="0.2">
      <c r="A35" s="26"/>
      <c r="B35" s="27"/>
      <c r="C35" s="28"/>
      <c r="D35" s="74" t="s">
        <v>55</v>
      </c>
      <c r="E35" s="24" t="s">
        <v>56</v>
      </c>
      <c r="F35" s="12">
        <v>25000</v>
      </c>
      <c r="G35" s="29"/>
      <c r="H35" s="30">
        <f>SUM(F35:G35)</f>
        <v>25000</v>
      </c>
      <c r="I35" s="15">
        <v>0</v>
      </c>
      <c r="J35" s="15">
        <v>0</v>
      </c>
      <c r="K35" s="16">
        <f>I35*100/F35/100</f>
        <v>0</v>
      </c>
    </row>
    <row r="36" spans="1:11" s="1" customFormat="1" ht="21.95" customHeight="1" thickBot="1" x14ac:dyDescent="0.25">
      <c r="A36" s="83"/>
      <c r="B36" s="128" t="s">
        <v>57</v>
      </c>
      <c r="C36" s="128"/>
      <c r="D36" s="128"/>
      <c r="E36" s="128"/>
      <c r="F36" s="84">
        <f>+F6+F9+F12+F15+F19+F23+F25+F27+F30+F32+F34</f>
        <v>57149699.999999993</v>
      </c>
      <c r="G36" s="84">
        <f>+G6+G9+G12+G15+G19+G23+G25+G27+G30+G32+G34</f>
        <v>0</v>
      </c>
      <c r="H36" s="85">
        <f>+H6+H9+H12+H15+H19+H23+H25+H27+H30+H32+H34</f>
        <v>57149699.999999993</v>
      </c>
      <c r="I36" s="84">
        <f>+I6+I9+I12+I15+I19+I23+I25+I27+I30+I32+I34</f>
        <v>0</v>
      </c>
      <c r="J36" s="84">
        <f>+J6+J9+J12+J15+J19+J23+J25+J27+J30+J32+J34</f>
        <v>0</v>
      </c>
      <c r="K36" s="90">
        <f>I36*100/F36/100</f>
        <v>0</v>
      </c>
    </row>
    <row r="37" spans="1:11" s="1" customFormat="1" ht="13.5" thickTop="1" x14ac:dyDescent="0.2">
      <c r="A37" s="10" t="s">
        <v>58</v>
      </c>
      <c r="B37" s="65" t="s">
        <v>59</v>
      </c>
      <c r="C37" s="7"/>
      <c r="D37" s="7"/>
      <c r="E37" s="7"/>
      <c r="F37" s="31"/>
      <c r="G37" s="31"/>
      <c r="H37" s="32"/>
      <c r="I37" s="15"/>
      <c r="J37" s="15"/>
      <c r="K37" s="25"/>
    </row>
    <row r="38" spans="1:11" s="1" customFormat="1" x14ac:dyDescent="0.2">
      <c r="A38" s="5" t="s">
        <v>60</v>
      </c>
      <c r="B38" s="110" t="s">
        <v>61</v>
      </c>
      <c r="C38" s="110"/>
      <c r="D38" s="110"/>
      <c r="E38" s="110"/>
      <c r="F38" s="33"/>
      <c r="G38" s="33"/>
      <c r="H38" s="13"/>
      <c r="I38" s="15"/>
      <c r="J38" s="15"/>
      <c r="K38" s="16"/>
    </row>
    <row r="39" spans="1:11" s="1" customFormat="1" x14ac:dyDescent="0.2">
      <c r="A39" s="5"/>
      <c r="B39" s="80" t="s">
        <v>62</v>
      </c>
      <c r="C39" s="80" t="s">
        <v>63</v>
      </c>
      <c r="D39" s="80"/>
      <c r="E39" s="20"/>
      <c r="F39" s="33"/>
      <c r="G39" s="33"/>
      <c r="H39" s="13"/>
      <c r="I39" s="15"/>
      <c r="J39" s="15"/>
      <c r="K39" s="16"/>
    </row>
    <row r="40" spans="1:11" s="1" customFormat="1" x14ac:dyDescent="0.2">
      <c r="A40" s="5"/>
      <c r="B40" s="80"/>
      <c r="C40" s="80" t="s">
        <v>64</v>
      </c>
      <c r="D40" s="34" t="s">
        <v>63</v>
      </c>
      <c r="E40" s="19"/>
      <c r="F40" s="100">
        <f>F41+F42</f>
        <v>950</v>
      </c>
      <c r="G40" s="33"/>
      <c r="H40" s="13">
        <f>F40+G40</f>
        <v>950</v>
      </c>
      <c r="I40" s="15">
        <f>SUM(I41:I42)</f>
        <v>0</v>
      </c>
      <c r="J40" s="15">
        <f>SUM(J41:J42)</f>
        <v>0</v>
      </c>
      <c r="K40" s="16"/>
    </row>
    <row r="41" spans="1:11" s="1" customFormat="1" ht="45" x14ac:dyDescent="0.2">
      <c r="A41" s="5"/>
      <c r="B41" s="91"/>
      <c r="C41" s="91"/>
      <c r="D41" s="22" t="s">
        <v>106</v>
      </c>
      <c r="E41" s="101" t="s">
        <v>166</v>
      </c>
      <c r="F41" s="99">
        <v>600</v>
      </c>
      <c r="G41" s="33"/>
      <c r="H41" s="13">
        <f>SUM(F41:G41)</f>
        <v>600</v>
      </c>
      <c r="I41" s="15">
        <v>0</v>
      </c>
      <c r="J41" s="15">
        <v>0</v>
      </c>
      <c r="K41" s="16">
        <f>I41*100/F41/100</f>
        <v>0</v>
      </c>
    </row>
    <row r="42" spans="1:11" s="1" customFormat="1" ht="22.5" x14ac:dyDescent="0.2">
      <c r="A42" s="5"/>
      <c r="B42" s="80"/>
      <c r="C42" s="80"/>
      <c r="D42" s="22" t="s">
        <v>65</v>
      </c>
      <c r="E42" s="36" t="s">
        <v>66</v>
      </c>
      <c r="F42" s="99">
        <v>350</v>
      </c>
      <c r="G42" s="33"/>
      <c r="H42" s="13">
        <f>SUM(F42:G42)</f>
        <v>350</v>
      </c>
      <c r="I42" s="15">
        <v>0</v>
      </c>
      <c r="J42" s="15">
        <v>0</v>
      </c>
      <c r="K42" s="16">
        <f>I42*100/F42/100</f>
        <v>0</v>
      </c>
    </row>
    <row r="43" spans="1:11" s="1" customFormat="1" x14ac:dyDescent="0.2">
      <c r="A43" s="5" t="s">
        <v>67</v>
      </c>
      <c r="B43" s="110" t="s">
        <v>68</v>
      </c>
      <c r="C43" s="110"/>
      <c r="D43" s="110"/>
      <c r="E43" s="110"/>
      <c r="F43" s="33"/>
      <c r="G43" s="33"/>
      <c r="H43" s="13"/>
      <c r="I43" s="15"/>
      <c r="J43" s="15"/>
      <c r="K43" s="16"/>
    </row>
    <row r="44" spans="1:11" s="1" customFormat="1" x14ac:dyDescent="0.2">
      <c r="A44" s="5"/>
      <c r="B44" s="80" t="s">
        <v>69</v>
      </c>
      <c r="C44" s="110" t="s">
        <v>70</v>
      </c>
      <c r="D44" s="110"/>
      <c r="E44" s="110"/>
      <c r="F44" s="37"/>
      <c r="G44" s="33"/>
      <c r="H44" s="13"/>
      <c r="I44" s="15"/>
      <c r="J44" s="15"/>
      <c r="K44" s="16"/>
    </row>
    <row r="45" spans="1:11" s="1" customFormat="1" x14ac:dyDescent="0.2">
      <c r="A45" s="5"/>
      <c r="B45" s="80"/>
      <c r="C45" s="80" t="s">
        <v>71</v>
      </c>
      <c r="D45" s="21" t="s">
        <v>72</v>
      </c>
      <c r="E45" s="19"/>
      <c r="F45" s="11">
        <f>F46</f>
        <v>3000</v>
      </c>
      <c r="G45" s="12"/>
      <c r="H45" s="13">
        <f>F45+G45</f>
        <v>3000</v>
      </c>
      <c r="I45" s="15">
        <f>I46</f>
        <v>0</v>
      </c>
      <c r="J45" s="15">
        <f>J46</f>
        <v>0</v>
      </c>
      <c r="K45" s="16"/>
    </row>
    <row r="46" spans="1:11" s="1" customFormat="1" x14ac:dyDescent="0.2">
      <c r="A46" s="5"/>
      <c r="B46" s="80"/>
      <c r="C46" s="80"/>
      <c r="D46" s="80" t="s">
        <v>73</v>
      </c>
      <c r="E46" s="36" t="s">
        <v>74</v>
      </c>
      <c r="F46" s="99">
        <v>3000</v>
      </c>
      <c r="G46" s="33"/>
      <c r="H46" s="13">
        <f>F46+G46</f>
        <v>3000</v>
      </c>
      <c r="I46" s="15">
        <v>0</v>
      </c>
      <c r="J46" s="15">
        <v>0</v>
      </c>
      <c r="K46" s="16">
        <f>I46*100/F46/100</f>
        <v>0</v>
      </c>
    </row>
    <row r="47" spans="1:11" s="1" customFormat="1" x14ac:dyDescent="0.2">
      <c r="A47" s="5"/>
      <c r="B47" s="80"/>
      <c r="C47" s="80" t="s">
        <v>75</v>
      </c>
      <c r="D47" s="121" t="s">
        <v>76</v>
      </c>
      <c r="E47" s="122"/>
      <c r="F47" s="35">
        <f>F48</f>
        <v>270252</v>
      </c>
      <c r="G47" s="33"/>
      <c r="H47" s="13">
        <f>F47+G47</f>
        <v>270252</v>
      </c>
      <c r="I47" s="15">
        <f>I48</f>
        <v>0</v>
      </c>
      <c r="J47" s="15">
        <f>J48</f>
        <v>0</v>
      </c>
      <c r="K47" s="16"/>
    </row>
    <row r="48" spans="1:11" s="1" customFormat="1" ht="45" x14ac:dyDescent="0.2">
      <c r="A48" s="5"/>
      <c r="B48" s="80"/>
      <c r="C48" s="80"/>
      <c r="D48" s="22" t="s">
        <v>77</v>
      </c>
      <c r="E48" s="36" t="s">
        <v>78</v>
      </c>
      <c r="F48" s="99">
        <v>270252</v>
      </c>
      <c r="G48" s="33"/>
      <c r="H48" s="13">
        <f>SUM(F48:G48)</f>
        <v>270252</v>
      </c>
      <c r="I48" s="15">
        <v>0</v>
      </c>
      <c r="J48" s="15">
        <v>0</v>
      </c>
      <c r="K48" s="16">
        <f>I48*100/F48/100</f>
        <v>0</v>
      </c>
    </row>
    <row r="49" spans="1:12" s="1" customFormat="1" x14ac:dyDescent="0.2">
      <c r="A49" s="5"/>
      <c r="B49" s="80" t="s">
        <v>79</v>
      </c>
      <c r="C49" s="110" t="s">
        <v>80</v>
      </c>
      <c r="D49" s="110"/>
      <c r="E49" s="110"/>
      <c r="F49" s="33"/>
      <c r="G49" s="33"/>
      <c r="H49" s="13"/>
      <c r="I49" s="15"/>
      <c r="J49" s="15"/>
      <c r="K49" s="16"/>
    </row>
    <row r="50" spans="1:12" s="1" customFormat="1" x14ac:dyDescent="0.2">
      <c r="A50" s="5"/>
      <c r="B50" s="80"/>
      <c r="C50" s="80" t="s">
        <v>81</v>
      </c>
      <c r="D50" s="21" t="s">
        <v>82</v>
      </c>
      <c r="E50" s="19"/>
      <c r="F50" s="11">
        <f>F51</f>
        <v>1500</v>
      </c>
      <c r="G50" s="12"/>
      <c r="H50" s="13">
        <f>F50+G50</f>
        <v>1500</v>
      </c>
      <c r="I50" s="15">
        <f>I51</f>
        <v>0</v>
      </c>
      <c r="J50" s="15">
        <f>J51</f>
        <v>0</v>
      </c>
      <c r="K50" s="16"/>
    </row>
    <row r="51" spans="1:12" s="1" customFormat="1" ht="45" x14ac:dyDescent="0.2">
      <c r="A51" s="5"/>
      <c r="B51" s="80"/>
      <c r="C51" s="80"/>
      <c r="D51" s="80" t="s">
        <v>83</v>
      </c>
      <c r="E51" s="20" t="s">
        <v>169</v>
      </c>
      <c r="F51" s="100">
        <v>1500</v>
      </c>
      <c r="G51" s="33"/>
      <c r="H51" s="13">
        <f>SUM(F51:G51)</f>
        <v>1500</v>
      </c>
      <c r="I51" s="15">
        <v>0</v>
      </c>
      <c r="J51" s="15">
        <v>0</v>
      </c>
      <c r="K51" s="16">
        <f>I51*100/F51/100</f>
        <v>0</v>
      </c>
    </row>
    <row r="52" spans="1:12" x14ac:dyDescent="0.2">
      <c r="A52" s="5"/>
      <c r="B52" s="80" t="s">
        <v>84</v>
      </c>
      <c r="C52" s="110" t="s">
        <v>85</v>
      </c>
      <c r="D52" s="110"/>
      <c r="E52" s="110"/>
      <c r="F52" s="33"/>
      <c r="G52" s="33"/>
      <c r="H52" s="13"/>
      <c r="I52" s="68"/>
      <c r="J52" s="68"/>
      <c r="K52" s="69"/>
    </row>
    <row r="53" spans="1:12" x14ac:dyDescent="0.2">
      <c r="A53" s="5"/>
      <c r="B53" s="91"/>
      <c r="C53" s="91" t="s">
        <v>162</v>
      </c>
      <c r="D53" s="21" t="s">
        <v>163</v>
      </c>
      <c r="E53" s="19"/>
      <c r="F53" s="11">
        <f>F54</f>
        <v>3000</v>
      </c>
      <c r="G53" s="12"/>
      <c r="H53" s="13">
        <f>F53+G53</f>
        <v>3000</v>
      </c>
      <c r="I53" s="15">
        <f>I54</f>
        <v>0</v>
      </c>
      <c r="J53" s="15">
        <f>J54</f>
        <v>0</v>
      </c>
      <c r="K53" s="69"/>
    </row>
    <row r="54" spans="1:12" s="1" customFormat="1" x14ac:dyDescent="0.2">
      <c r="A54" s="5"/>
      <c r="B54" s="91"/>
      <c r="C54" s="91"/>
      <c r="D54" s="91" t="s">
        <v>8</v>
      </c>
      <c r="E54" s="101" t="s">
        <v>165</v>
      </c>
      <c r="F54" s="99">
        <v>3000</v>
      </c>
      <c r="G54" s="33"/>
      <c r="H54" s="13">
        <f>SUM(F54:G54)</f>
        <v>3000</v>
      </c>
      <c r="I54" s="15">
        <v>0</v>
      </c>
      <c r="J54" s="12">
        <v>0</v>
      </c>
      <c r="K54" s="16">
        <f>I54*100/F54/100</f>
        <v>0</v>
      </c>
      <c r="L54" s="38"/>
    </row>
    <row r="55" spans="1:12" x14ac:dyDescent="0.2">
      <c r="A55" s="5"/>
      <c r="B55" s="80"/>
      <c r="C55" s="80" t="s">
        <v>86</v>
      </c>
      <c r="D55" s="21" t="s">
        <v>87</v>
      </c>
      <c r="E55" s="19"/>
      <c r="F55" s="100">
        <f>SUM(F56:F61)</f>
        <v>1538398</v>
      </c>
      <c r="G55" s="33"/>
      <c r="H55" s="13">
        <f>F55+G55</f>
        <v>1538398</v>
      </c>
      <c r="I55" s="35">
        <f>SUM(I56:I61)</f>
        <v>0</v>
      </c>
      <c r="J55" s="35">
        <f>SUM(J56:J61)</f>
        <v>0</v>
      </c>
      <c r="K55" s="69"/>
    </row>
    <row r="56" spans="1:12" s="1" customFormat="1" ht="22.5" x14ac:dyDescent="0.2">
      <c r="A56" s="5"/>
      <c r="B56" s="80"/>
      <c r="C56" s="80"/>
      <c r="D56" s="80" t="s">
        <v>88</v>
      </c>
      <c r="E56" s="20" t="s">
        <v>89</v>
      </c>
      <c r="F56" s="99">
        <v>20000</v>
      </c>
      <c r="G56" s="33"/>
      <c r="H56" s="13">
        <f t="shared" ref="H56:H61" si="0">SUM(F56:G56)</f>
        <v>20000</v>
      </c>
      <c r="I56" s="15">
        <v>0</v>
      </c>
      <c r="J56" s="12">
        <v>0</v>
      </c>
      <c r="K56" s="16">
        <f>I56*100/F56/100</f>
        <v>0</v>
      </c>
      <c r="L56" s="38"/>
    </row>
    <row r="57" spans="1:12" s="1" customFormat="1" ht="22.5" x14ac:dyDescent="0.2">
      <c r="A57" s="5"/>
      <c r="B57" s="80"/>
      <c r="C57" s="80"/>
      <c r="D57" s="22" t="s">
        <v>90</v>
      </c>
      <c r="E57" s="20" t="s">
        <v>91</v>
      </c>
      <c r="F57" s="99">
        <v>3000</v>
      </c>
      <c r="G57" s="33"/>
      <c r="H57" s="13">
        <f t="shared" si="0"/>
        <v>3000</v>
      </c>
      <c r="I57" s="15">
        <v>0</v>
      </c>
      <c r="J57" s="15">
        <v>0</v>
      </c>
      <c r="K57" s="16">
        <f>I57*100/F57/100</f>
        <v>0</v>
      </c>
    </row>
    <row r="58" spans="1:12" s="1" customFormat="1" ht="33.75" x14ac:dyDescent="0.2">
      <c r="A58" s="5"/>
      <c r="B58" s="92"/>
      <c r="C58" s="92"/>
      <c r="D58" s="22" t="s">
        <v>73</v>
      </c>
      <c r="E58" s="101" t="s">
        <v>164</v>
      </c>
      <c r="F58" s="99">
        <v>200</v>
      </c>
      <c r="G58" s="33"/>
      <c r="H58" s="13">
        <f t="shared" si="0"/>
        <v>200</v>
      </c>
      <c r="I58" s="15">
        <v>0</v>
      </c>
      <c r="J58" s="15">
        <v>0</v>
      </c>
      <c r="K58" s="16">
        <f>I58*100/H58/100</f>
        <v>0</v>
      </c>
    </row>
    <row r="59" spans="1:12" s="1" customFormat="1" ht="22.5" x14ac:dyDescent="0.2">
      <c r="A59" s="5"/>
      <c r="B59" s="80"/>
      <c r="C59" s="80"/>
      <c r="D59" s="22" t="s">
        <v>55</v>
      </c>
      <c r="E59" s="20" t="s">
        <v>92</v>
      </c>
      <c r="F59" s="99">
        <v>1499998</v>
      </c>
      <c r="G59" s="33"/>
      <c r="H59" s="13">
        <f t="shared" si="0"/>
        <v>1499998</v>
      </c>
      <c r="I59" s="15">
        <v>0</v>
      </c>
      <c r="J59" s="15">
        <v>0</v>
      </c>
      <c r="K59" s="16">
        <f>I59*100/H59/100</f>
        <v>0</v>
      </c>
    </row>
    <row r="60" spans="1:12" s="1" customFormat="1" ht="22.5" x14ac:dyDescent="0.2">
      <c r="A60" s="5"/>
      <c r="B60" s="80"/>
      <c r="C60" s="80"/>
      <c r="D60" s="22" t="s">
        <v>93</v>
      </c>
      <c r="E60" s="20" t="s">
        <v>94</v>
      </c>
      <c r="F60" s="99">
        <v>15000</v>
      </c>
      <c r="G60" s="33"/>
      <c r="H60" s="13">
        <f t="shared" si="0"/>
        <v>15000</v>
      </c>
      <c r="I60" s="15">
        <v>0</v>
      </c>
      <c r="J60" s="15">
        <v>0</v>
      </c>
      <c r="K60" s="16">
        <f>I60*100/F60/100</f>
        <v>0</v>
      </c>
    </row>
    <row r="61" spans="1:12" s="1" customFormat="1" ht="94.5" customHeight="1" x14ac:dyDescent="0.2">
      <c r="A61" s="5"/>
      <c r="B61" s="80"/>
      <c r="C61" s="80"/>
      <c r="D61" s="22" t="s">
        <v>28</v>
      </c>
      <c r="E61" s="20" t="s">
        <v>95</v>
      </c>
      <c r="F61" s="99">
        <v>200</v>
      </c>
      <c r="G61" s="33"/>
      <c r="H61" s="13">
        <f t="shared" si="0"/>
        <v>200</v>
      </c>
      <c r="I61" s="15">
        <v>0</v>
      </c>
      <c r="J61" s="15">
        <v>0</v>
      </c>
      <c r="K61" s="16">
        <f>I61*100/F61/100</f>
        <v>0</v>
      </c>
    </row>
    <row r="62" spans="1:12" s="1" customFormat="1" x14ac:dyDescent="0.2">
      <c r="A62" s="5"/>
      <c r="B62" s="80"/>
      <c r="C62" s="80" t="s">
        <v>96</v>
      </c>
      <c r="D62" s="21" t="s">
        <v>97</v>
      </c>
      <c r="E62" s="19"/>
      <c r="F62" s="95">
        <f>F63</f>
        <v>180000</v>
      </c>
      <c r="G62" s="12"/>
      <c r="H62" s="13">
        <f>F62+G62</f>
        <v>180000</v>
      </c>
      <c r="I62" s="15">
        <f>I63</f>
        <v>0</v>
      </c>
      <c r="J62" s="15">
        <f>J63</f>
        <v>0</v>
      </c>
      <c r="K62" s="16"/>
    </row>
    <row r="63" spans="1:12" s="1" customFormat="1" ht="56.25" x14ac:dyDescent="0.2">
      <c r="A63" s="5"/>
      <c r="B63" s="80"/>
      <c r="C63" s="80"/>
      <c r="D63" s="80" t="s">
        <v>48</v>
      </c>
      <c r="E63" s="20" t="s">
        <v>98</v>
      </c>
      <c r="F63" s="100">
        <v>180000</v>
      </c>
      <c r="G63" s="33"/>
      <c r="H63" s="13">
        <f>SUM(F63:G63)</f>
        <v>180000</v>
      </c>
      <c r="I63" s="15">
        <v>0</v>
      </c>
      <c r="J63" s="15">
        <v>0</v>
      </c>
      <c r="K63" s="16">
        <f>I63*100/F63/100</f>
        <v>0</v>
      </c>
    </row>
    <row r="64" spans="1:12" s="1" customFormat="1" x14ac:dyDescent="0.2">
      <c r="A64" s="5"/>
      <c r="B64" s="80"/>
      <c r="C64" s="80" t="s">
        <v>99</v>
      </c>
      <c r="D64" s="21" t="s">
        <v>100</v>
      </c>
      <c r="E64" s="76"/>
      <c r="F64" s="11">
        <f>F65</f>
        <v>1000</v>
      </c>
      <c r="G64" s="12"/>
      <c r="H64" s="13">
        <f>F64+G64</f>
        <v>1000</v>
      </c>
      <c r="I64" s="15">
        <f>I65</f>
        <v>0</v>
      </c>
      <c r="J64" s="15">
        <f>J65</f>
        <v>0</v>
      </c>
      <c r="K64" s="16"/>
    </row>
    <row r="65" spans="1:11" s="1" customFormat="1" ht="49.5" customHeight="1" x14ac:dyDescent="0.2">
      <c r="A65" s="5"/>
      <c r="B65" s="80"/>
      <c r="C65" s="80"/>
      <c r="D65" s="80" t="s">
        <v>8</v>
      </c>
      <c r="E65" s="20" t="s">
        <v>170</v>
      </c>
      <c r="F65" s="100">
        <v>1000</v>
      </c>
      <c r="G65" s="33"/>
      <c r="H65" s="13">
        <f>SUM(F65:G65)</f>
        <v>1000</v>
      </c>
      <c r="I65" s="15">
        <v>0</v>
      </c>
      <c r="J65" s="15">
        <v>0</v>
      </c>
      <c r="K65" s="16">
        <f>I65*100/F65/100</f>
        <v>0</v>
      </c>
    </row>
    <row r="66" spans="1:11" s="1" customFormat="1" x14ac:dyDescent="0.2">
      <c r="A66" s="5"/>
      <c r="B66" s="66" t="s">
        <v>101</v>
      </c>
      <c r="C66" s="110" t="s">
        <v>102</v>
      </c>
      <c r="D66" s="110"/>
      <c r="E66" s="110"/>
      <c r="F66" s="33"/>
      <c r="G66" s="33"/>
      <c r="H66" s="13"/>
      <c r="I66" s="15"/>
      <c r="J66" s="15"/>
      <c r="K66" s="16"/>
    </row>
    <row r="67" spans="1:11" s="1" customFormat="1" x14ac:dyDescent="0.2">
      <c r="A67" s="5"/>
      <c r="B67" s="66"/>
      <c r="C67" s="66" t="s">
        <v>103</v>
      </c>
      <c r="D67" s="21" t="s">
        <v>104</v>
      </c>
      <c r="E67" s="19"/>
      <c r="F67" s="100">
        <f>SUM(F68:F71)</f>
        <v>107600</v>
      </c>
      <c r="G67" s="35"/>
      <c r="H67" s="13">
        <f>F67+G67</f>
        <v>107600</v>
      </c>
      <c r="I67" s="35">
        <f>SUM(I68:I71)</f>
        <v>0</v>
      </c>
      <c r="J67" s="35">
        <f>SUM(J68:J71)</f>
        <v>0</v>
      </c>
      <c r="K67" s="16"/>
    </row>
    <row r="68" spans="1:11" s="1" customFormat="1" ht="33.75" x14ac:dyDescent="0.2">
      <c r="A68" s="5"/>
      <c r="B68" s="80"/>
      <c r="C68" s="80"/>
      <c r="D68" s="80" t="s">
        <v>90</v>
      </c>
      <c r="E68" s="20" t="s">
        <v>105</v>
      </c>
      <c r="F68" s="99">
        <v>100</v>
      </c>
      <c r="G68" s="33"/>
      <c r="H68" s="13">
        <f>SUM(F68:G68)</f>
        <v>100</v>
      </c>
      <c r="I68" s="15">
        <v>0</v>
      </c>
      <c r="J68" s="15">
        <v>0</v>
      </c>
      <c r="K68" s="16">
        <f>I68*100/F68/100</f>
        <v>0</v>
      </c>
    </row>
    <row r="69" spans="1:11" s="1" customFormat="1" ht="35.450000000000003" customHeight="1" x14ac:dyDescent="0.2">
      <c r="A69" s="5"/>
      <c r="B69" s="80"/>
      <c r="C69" s="80"/>
      <c r="D69" s="22" t="s">
        <v>106</v>
      </c>
      <c r="E69" s="20" t="s">
        <v>107</v>
      </c>
      <c r="F69" s="99">
        <v>15000</v>
      </c>
      <c r="G69" s="33"/>
      <c r="H69" s="13">
        <f>SUM(F69:G69)</f>
        <v>15000</v>
      </c>
      <c r="I69" s="15">
        <v>0</v>
      </c>
      <c r="J69" s="15">
        <v>0</v>
      </c>
      <c r="K69" s="16">
        <f>I69*100/H69/100</f>
        <v>0</v>
      </c>
    </row>
    <row r="70" spans="1:11" s="1" customFormat="1" ht="33.75" x14ac:dyDescent="0.2">
      <c r="A70" s="5"/>
      <c r="B70" s="80"/>
      <c r="C70" s="80"/>
      <c r="D70" s="22" t="s">
        <v>36</v>
      </c>
      <c r="E70" s="20" t="s">
        <v>108</v>
      </c>
      <c r="F70" s="99">
        <v>52500</v>
      </c>
      <c r="G70" s="33"/>
      <c r="H70" s="13">
        <f>SUM(F70:G70)</f>
        <v>52500</v>
      </c>
      <c r="I70" s="15">
        <v>0</v>
      </c>
      <c r="J70" s="15">
        <v>0</v>
      </c>
      <c r="K70" s="16">
        <f>I70*100/F70/100</f>
        <v>0</v>
      </c>
    </row>
    <row r="71" spans="1:11" s="1" customFormat="1" ht="22.5" x14ac:dyDescent="0.2">
      <c r="A71" s="5"/>
      <c r="B71" s="80"/>
      <c r="C71" s="80"/>
      <c r="D71" s="22" t="s">
        <v>48</v>
      </c>
      <c r="E71" s="20" t="s">
        <v>161</v>
      </c>
      <c r="F71" s="99">
        <v>40000</v>
      </c>
      <c r="G71" s="33"/>
      <c r="H71" s="13">
        <f>SUM(F71:G71)</f>
        <v>40000</v>
      </c>
      <c r="I71" s="15">
        <v>0</v>
      </c>
      <c r="J71" s="15">
        <v>0</v>
      </c>
      <c r="K71" s="16">
        <f>I71*100/H71/100</f>
        <v>0</v>
      </c>
    </row>
    <row r="72" spans="1:11" s="1" customFormat="1" x14ac:dyDescent="0.2">
      <c r="A72" s="5" t="s">
        <v>109</v>
      </c>
      <c r="B72" s="110" t="s">
        <v>110</v>
      </c>
      <c r="C72" s="110"/>
      <c r="D72" s="110"/>
      <c r="E72" s="110"/>
      <c r="F72" s="12"/>
      <c r="G72" s="12"/>
      <c r="H72" s="13"/>
      <c r="I72" s="15"/>
      <c r="J72" s="15"/>
      <c r="K72" s="16"/>
    </row>
    <row r="73" spans="1:11" s="1" customFormat="1" x14ac:dyDescent="0.2">
      <c r="A73" s="5"/>
      <c r="B73" s="66" t="s">
        <v>111</v>
      </c>
      <c r="C73" s="110" t="s">
        <v>112</v>
      </c>
      <c r="D73" s="110"/>
      <c r="E73" s="110"/>
      <c r="F73" s="37"/>
      <c r="G73" s="12"/>
      <c r="H73" s="13"/>
      <c r="I73" s="15"/>
      <c r="J73" s="15"/>
      <c r="K73" s="16"/>
    </row>
    <row r="74" spans="1:11" s="1" customFormat="1" x14ac:dyDescent="0.2">
      <c r="A74" s="5"/>
      <c r="B74" s="66"/>
      <c r="C74" s="66" t="s">
        <v>113</v>
      </c>
      <c r="D74" s="21" t="s">
        <v>112</v>
      </c>
      <c r="E74" s="19"/>
      <c r="F74" s="11">
        <f>F75</f>
        <v>1500</v>
      </c>
      <c r="G74" s="12"/>
      <c r="H74" s="13">
        <f>F74+G74</f>
        <v>1500</v>
      </c>
      <c r="I74" s="15">
        <f>I75</f>
        <v>0</v>
      </c>
      <c r="J74" s="15">
        <f>J75</f>
        <v>0</v>
      </c>
      <c r="K74" s="16"/>
    </row>
    <row r="75" spans="1:11" s="1" customFormat="1" ht="33.75" x14ac:dyDescent="0.2">
      <c r="A75" s="5"/>
      <c r="B75" s="80"/>
      <c r="C75" s="80"/>
      <c r="D75" s="80" t="s">
        <v>90</v>
      </c>
      <c r="E75" s="20" t="s">
        <v>114</v>
      </c>
      <c r="F75" s="98">
        <v>1500</v>
      </c>
      <c r="G75" s="12"/>
      <c r="H75" s="13">
        <f>SUM(F75:G75)</f>
        <v>1500</v>
      </c>
      <c r="I75" s="15">
        <v>0</v>
      </c>
      <c r="J75" s="15">
        <v>0</v>
      </c>
      <c r="K75" s="16">
        <f>I75*100/F75/100</f>
        <v>0</v>
      </c>
    </row>
    <row r="76" spans="1:11" s="1" customFormat="1" x14ac:dyDescent="0.2">
      <c r="A76" s="5"/>
      <c r="B76" s="80" t="s">
        <v>115</v>
      </c>
      <c r="C76" s="110" t="s">
        <v>116</v>
      </c>
      <c r="D76" s="110"/>
      <c r="E76" s="110"/>
      <c r="F76" s="12"/>
      <c r="G76" s="12"/>
      <c r="H76" s="13"/>
      <c r="I76" s="15"/>
      <c r="J76" s="15"/>
      <c r="K76" s="16"/>
    </row>
    <row r="77" spans="1:11" s="1" customFormat="1" x14ac:dyDescent="0.2">
      <c r="A77" s="5"/>
      <c r="B77" s="80"/>
      <c r="C77" s="80" t="s">
        <v>117</v>
      </c>
      <c r="D77" s="21" t="s">
        <v>116</v>
      </c>
      <c r="E77" s="19"/>
      <c r="F77" s="11">
        <f>F78</f>
        <v>150000</v>
      </c>
      <c r="G77" s="12"/>
      <c r="H77" s="13">
        <f>F77+G77</f>
        <v>150000</v>
      </c>
      <c r="I77" s="15">
        <f>I78</f>
        <v>0</v>
      </c>
      <c r="J77" s="15">
        <f>J78</f>
        <v>0</v>
      </c>
      <c r="K77" s="16"/>
    </row>
    <row r="78" spans="1:11" s="1" customFormat="1" ht="36.75" customHeight="1" x14ac:dyDescent="0.2">
      <c r="A78" s="5"/>
      <c r="B78" s="80"/>
      <c r="C78" s="80"/>
      <c r="D78" s="80" t="s">
        <v>48</v>
      </c>
      <c r="E78" s="20" t="s">
        <v>118</v>
      </c>
      <c r="F78" s="98">
        <v>150000</v>
      </c>
      <c r="G78" s="12"/>
      <c r="H78" s="13">
        <f>SUM(F78:G78)</f>
        <v>150000</v>
      </c>
      <c r="I78" s="15">
        <v>0</v>
      </c>
      <c r="J78" s="15">
        <v>0</v>
      </c>
      <c r="K78" s="16">
        <f>I78*100/F78/100</f>
        <v>0</v>
      </c>
    </row>
    <row r="79" spans="1:11" s="1" customFormat="1" x14ac:dyDescent="0.2">
      <c r="A79" s="5" t="s">
        <v>119</v>
      </c>
      <c r="B79" s="110" t="s">
        <v>120</v>
      </c>
      <c r="C79" s="110"/>
      <c r="D79" s="110"/>
      <c r="E79" s="110"/>
      <c r="F79" s="12"/>
      <c r="G79" s="12"/>
      <c r="H79" s="13"/>
      <c r="I79" s="15"/>
      <c r="J79" s="15"/>
      <c r="K79" s="16"/>
    </row>
    <row r="80" spans="1:11" s="1" customFormat="1" x14ac:dyDescent="0.2">
      <c r="A80" s="5"/>
      <c r="B80" s="80" t="s">
        <v>121</v>
      </c>
      <c r="C80" s="110" t="s">
        <v>122</v>
      </c>
      <c r="D80" s="110"/>
      <c r="E80" s="110"/>
      <c r="F80" s="12"/>
      <c r="G80" s="12"/>
      <c r="H80" s="13"/>
      <c r="I80" s="15"/>
      <c r="J80" s="15"/>
      <c r="K80" s="16"/>
    </row>
    <row r="81" spans="1:12" s="1" customFormat="1" x14ac:dyDescent="0.2">
      <c r="A81" s="5"/>
      <c r="B81" s="80"/>
      <c r="C81" s="80" t="s">
        <v>123</v>
      </c>
      <c r="D81" s="21" t="s">
        <v>122</v>
      </c>
      <c r="E81" s="19"/>
      <c r="F81" s="11">
        <f>F82</f>
        <v>150000</v>
      </c>
      <c r="G81" s="12"/>
      <c r="H81" s="13">
        <f>F81+G81</f>
        <v>150000</v>
      </c>
      <c r="I81" s="15">
        <f>I82</f>
        <v>0</v>
      </c>
      <c r="J81" s="15">
        <f>J82</f>
        <v>0</v>
      </c>
      <c r="K81" s="16"/>
    </row>
    <row r="82" spans="1:12" s="1" customFormat="1" ht="56.25" x14ac:dyDescent="0.2">
      <c r="A82" s="26"/>
      <c r="B82" s="28"/>
      <c r="C82" s="28"/>
      <c r="D82" s="28" t="s">
        <v>106</v>
      </c>
      <c r="E82" s="73" t="s">
        <v>124</v>
      </c>
      <c r="F82" s="95">
        <v>150000</v>
      </c>
      <c r="G82" s="29"/>
      <c r="H82" s="30">
        <f>SUM(F82:G82)</f>
        <v>150000</v>
      </c>
      <c r="I82" s="15">
        <v>0</v>
      </c>
      <c r="J82" s="15">
        <v>0</v>
      </c>
      <c r="K82" s="16">
        <f>I82*100/F82/100</f>
        <v>0</v>
      </c>
    </row>
    <row r="83" spans="1:12" ht="21.95" customHeight="1" thickBot="1" x14ac:dyDescent="0.25">
      <c r="A83" s="70"/>
      <c r="B83" s="112" t="s">
        <v>125</v>
      </c>
      <c r="C83" s="113"/>
      <c r="D83" s="113"/>
      <c r="E83" s="113"/>
      <c r="F83" s="84">
        <f>F40+F45+F47+F50+F53+F55+F62+F64+F67+F74+F77+F81</f>
        <v>2407200</v>
      </c>
      <c r="G83" s="84">
        <f>G40+G45+G47+G50+G53+G55+G62+G64+G67+G74+G77+G81</f>
        <v>0</v>
      </c>
      <c r="H83" s="85">
        <f>H40+H45+H47+H50+H53+H55+H62+H64+H67+H74+H77+H81</f>
        <v>2407200</v>
      </c>
      <c r="I83" s="84">
        <f t="shared" ref="I83:J83" si="1">I40+I45+I47+I50+I53+I55+I62+I64+I67+I74+I77+I81</f>
        <v>0</v>
      </c>
      <c r="J83" s="84">
        <f t="shared" si="1"/>
        <v>0</v>
      </c>
      <c r="K83" s="90">
        <f>I83*100/F83/100</f>
        <v>0</v>
      </c>
      <c r="L83" s="61"/>
    </row>
    <row r="84" spans="1:12" s="45" customFormat="1" ht="14.25" customHeight="1" thickTop="1" x14ac:dyDescent="0.2">
      <c r="A84" s="3" t="s">
        <v>126</v>
      </c>
      <c r="B84" s="114" t="s">
        <v>127</v>
      </c>
      <c r="C84" s="115"/>
      <c r="D84" s="115"/>
      <c r="E84" s="116"/>
      <c r="F84" s="41"/>
      <c r="G84" s="41"/>
      <c r="H84" s="42"/>
      <c r="I84" s="43"/>
      <c r="J84" s="43"/>
      <c r="K84" s="44"/>
    </row>
    <row r="85" spans="1:12" s="45" customFormat="1" ht="12.75" customHeight="1" x14ac:dyDescent="0.2">
      <c r="A85" s="5" t="s">
        <v>128</v>
      </c>
      <c r="B85" s="118" t="s">
        <v>129</v>
      </c>
      <c r="C85" s="119"/>
      <c r="D85" s="119"/>
      <c r="E85" s="120"/>
      <c r="F85" s="46"/>
      <c r="G85" s="46"/>
      <c r="H85" s="47"/>
      <c r="I85" s="43"/>
      <c r="J85" s="43"/>
      <c r="K85" s="48"/>
    </row>
    <row r="86" spans="1:12" s="45" customFormat="1" ht="12.75" customHeight="1" x14ac:dyDescent="0.2">
      <c r="A86" s="49"/>
      <c r="B86" s="80" t="s">
        <v>130</v>
      </c>
      <c r="C86" s="118" t="s">
        <v>131</v>
      </c>
      <c r="D86" s="119"/>
      <c r="E86" s="120"/>
      <c r="F86" s="46"/>
      <c r="G86" s="46"/>
      <c r="H86" s="47"/>
      <c r="I86" s="43"/>
      <c r="J86" s="43"/>
      <c r="K86" s="48"/>
    </row>
    <row r="87" spans="1:12" s="45" customFormat="1" ht="12.75" customHeight="1" x14ac:dyDescent="0.2">
      <c r="A87" s="49"/>
      <c r="B87" s="50"/>
      <c r="C87" s="80" t="s">
        <v>160</v>
      </c>
      <c r="D87" s="81" t="s">
        <v>131</v>
      </c>
      <c r="E87" s="51"/>
      <c r="F87" s="11">
        <f>F88</f>
        <v>3500</v>
      </c>
      <c r="G87" s="12"/>
      <c r="H87" s="13">
        <f>F87+G87</f>
        <v>3500</v>
      </c>
      <c r="I87" s="15">
        <f>I88</f>
        <v>0</v>
      </c>
      <c r="J87" s="15">
        <f>J88</f>
        <v>0</v>
      </c>
      <c r="K87" s="48"/>
    </row>
    <row r="88" spans="1:12" s="45" customFormat="1" ht="45" x14ac:dyDescent="0.2">
      <c r="A88" s="52"/>
      <c r="B88" s="53"/>
      <c r="C88" s="28"/>
      <c r="D88" s="54" t="s">
        <v>8</v>
      </c>
      <c r="E88" s="55" t="s">
        <v>132</v>
      </c>
      <c r="F88" s="97">
        <v>3500</v>
      </c>
      <c r="G88" s="56"/>
      <c r="H88" s="30">
        <f>SUM(F88:G88)</f>
        <v>3500</v>
      </c>
      <c r="I88" s="43">
        <v>0</v>
      </c>
      <c r="J88" s="43">
        <v>0</v>
      </c>
      <c r="K88" s="16">
        <f>J88*100/F88/100</f>
        <v>0</v>
      </c>
    </row>
    <row r="89" spans="1:12" s="45" customFormat="1" ht="21.95" customHeight="1" thickBot="1" x14ac:dyDescent="0.25">
      <c r="A89" s="39"/>
      <c r="B89" s="112" t="s">
        <v>133</v>
      </c>
      <c r="C89" s="113"/>
      <c r="D89" s="113"/>
      <c r="E89" s="113"/>
      <c r="F89" s="84">
        <f>SUM(F87)</f>
        <v>3500</v>
      </c>
      <c r="G89" s="84">
        <f t="shared" ref="G89" si="2">SUM(G87)</f>
        <v>0</v>
      </c>
      <c r="H89" s="85">
        <f>SUM(H87)</f>
        <v>3500</v>
      </c>
      <c r="I89" s="84">
        <f>SUM(I88)</f>
        <v>0</v>
      </c>
      <c r="J89" s="84">
        <f>SUM(J88)</f>
        <v>0</v>
      </c>
      <c r="K89" s="90">
        <f>I89*100/F89/100</f>
        <v>0</v>
      </c>
    </row>
    <row r="90" spans="1:12" s="1" customFormat="1" ht="13.5" thickTop="1" x14ac:dyDescent="0.2">
      <c r="A90" s="10" t="s">
        <v>134</v>
      </c>
      <c r="B90" s="117" t="s">
        <v>135</v>
      </c>
      <c r="C90" s="117"/>
      <c r="D90" s="117"/>
      <c r="E90" s="117"/>
      <c r="F90" s="78"/>
      <c r="G90" s="78"/>
      <c r="H90" s="32"/>
      <c r="I90" s="15"/>
      <c r="J90" s="15"/>
      <c r="K90" s="25"/>
    </row>
    <row r="91" spans="1:12" s="1" customFormat="1" x14ac:dyDescent="0.2">
      <c r="A91" s="5" t="s">
        <v>136</v>
      </c>
      <c r="B91" s="110" t="s">
        <v>137</v>
      </c>
      <c r="C91" s="110"/>
      <c r="D91" s="110"/>
      <c r="E91" s="110"/>
      <c r="F91" s="12"/>
      <c r="G91" s="12"/>
      <c r="H91" s="13"/>
      <c r="I91" s="15"/>
      <c r="J91" s="15"/>
      <c r="K91" s="16"/>
    </row>
    <row r="92" spans="1:12" s="1" customFormat="1" x14ac:dyDescent="0.2">
      <c r="A92" s="5"/>
      <c r="B92" s="66" t="s">
        <v>138</v>
      </c>
      <c r="C92" s="110" t="s">
        <v>139</v>
      </c>
      <c r="D92" s="110"/>
      <c r="E92" s="110"/>
      <c r="F92" s="12"/>
      <c r="G92" s="12"/>
      <c r="H92" s="13"/>
      <c r="I92" s="15"/>
      <c r="J92" s="15"/>
      <c r="K92" s="16"/>
    </row>
    <row r="93" spans="1:12" s="1" customFormat="1" x14ac:dyDescent="0.2">
      <c r="A93" s="5"/>
      <c r="B93" s="80"/>
      <c r="C93" s="80" t="s">
        <v>140</v>
      </c>
      <c r="D93" s="21" t="s">
        <v>141</v>
      </c>
      <c r="E93" s="19"/>
      <c r="F93" s="95">
        <f>F94</f>
        <v>3710</v>
      </c>
      <c r="G93" s="12"/>
      <c r="H93" s="13">
        <f>F93+G93</f>
        <v>3710</v>
      </c>
      <c r="I93" s="15">
        <f>I94</f>
        <v>0</v>
      </c>
      <c r="J93" s="15">
        <f>J94</f>
        <v>0</v>
      </c>
      <c r="K93" s="16"/>
    </row>
    <row r="94" spans="1:12" s="1" customFormat="1" x14ac:dyDescent="0.2">
      <c r="A94" s="57"/>
      <c r="B94" s="6"/>
      <c r="C94" s="58"/>
      <c r="D94" s="58" t="s">
        <v>90</v>
      </c>
      <c r="E94" s="36" t="s">
        <v>142</v>
      </c>
      <c r="F94" s="96">
        <v>3710</v>
      </c>
      <c r="G94" s="86"/>
      <c r="H94" s="32">
        <f>F94</f>
        <v>3710</v>
      </c>
      <c r="I94" s="15">
        <v>0</v>
      </c>
      <c r="J94" s="15">
        <v>0</v>
      </c>
      <c r="K94" s="16">
        <f>I94*100/F94/100</f>
        <v>0</v>
      </c>
    </row>
    <row r="95" spans="1:12" s="1" customFormat="1" x14ac:dyDescent="0.2">
      <c r="A95" s="26"/>
      <c r="B95" s="28"/>
      <c r="C95" s="80" t="s">
        <v>143</v>
      </c>
      <c r="D95" s="80" t="s">
        <v>144</v>
      </c>
      <c r="E95" s="37"/>
      <c r="F95" s="95">
        <f>F96</f>
        <v>22400</v>
      </c>
      <c r="G95" s="12"/>
      <c r="H95" s="13">
        <f>F95+G95</f>
        <v>22400</v>
      </c>
      <c r="I95" s="15">
        <f>I96</f>
        <v>0</v>
      </c>
      <c r="J95" s="15">
        <f>J96</f>
        <v>0</v>
      </c>
      <c r="K95" s="16"/>
    </row>
    <row r="96" spans="1:12" s="1" customFormat="1" ht="37.5" customHeight="1" x14ac:dyDescent="0.2">
      <c r="A96" s="57"/>
      <c r="B96" s="6"/>
      <c r="C96" s="6"/>
      <c r="D96" s="93" t="s">
        <v>28</v>
      </c>
      <c r="E96" s="20" t="s">
        <v>145</v>
      </c>
      <c r="F96" s="98">
        <v>22400</v>
      </c>
      <c r="G96" s="31"/>
      <c r="H96" s="32">
        <f>SUM(F96:G96)</f>
        <v>22400</v>
      </c>
      <c r="I96" s="15">
        <v>0</v>
      </c>
      <c r="J96" s="15">
        <v>0</v>
      </c>
      <c r="K96" s="16">
        <f>I96*100/F96/100</f>
        <v>0</v>
      </c>
    </row>
    <row r="97" spans="1:12" s="1" customFormat="1" ht="18.75" customHeight="1" x14ac:dyDescent="0.25">
      <c r="A97" s="26"/>
      <c r="B97" s="28"/>
      <c r="C97" s="28" t="s">
        <v>146</v>
      </c>
      <c r="D97" s="102" t="s">
        <v>147</v>
      </c>
      <c r="E97" s="77"/>
      <c r="F97" s="12">
        <f>F98</f>
        <v>2966250</v>
      </c>
      <c r="G97" s="12"/>
      <c r="H97" s="13">
        <f>F97+G97</f>
        <v>2966250</v>
      </c>
      <c r="I97" s="15">
        <f>I98</f>
        <v>0</v>
      </c>
      <c r="J97" s="15">
        <f>J98</f>
        <v>0</v>
      </c>
      <c r="K97" s="16"/>
    </row>
    <row r="98" spans="1:12" s="1" customFormat="1" ht="45" x14ac:dyDescent="0.2">
      <c r="A98" s="57"/>
      <c r="B98" s="6"/>
      <c r="C98" s="6"/>
      <c r="D98" s="94" t="s">
        <v>36</v>
      </c>
      <c r="E98" s="76" t="s">
        <v>148</v>
      </c>
      <c r="F98" s="98">
        <v>2966250</v>
      </c>
      <c r="G98" s="31"/>
      <c r="H98" s="32">
        <f>SUM(F98:G98)</f>
        <v>2966250</v>
      </c>
      <c r="I98" s="15">
        <v>0</v>
      </c>
      <c r="J98" s="15">
        <v>0</v>
      </c>
      <c r="K98" s="16">
        <f>I98*100/F98/100</f>
        <v>0</v>
      </c>
    </row>
    <row r="99" spans="1:12" s="1" customFormat="1" x14ac:dyDescent="0.2">
      <c r="A99" s="57" t="s">
        <v>171</v>
      </c>
      <c r="B99" s="109" t="s">
        <v>149</v>
      </c>
      <c r="C99" s="109"/>
      <c r="D99" s="108"/>
      <c r="E99" s="76"/>
      <c r="F99" s="98"/>
      <c r="G99" s="31"/>
      <c r="H99" s="32"/>
      <c r="I99" s="15"/>
      <c r="J99" s="15"/>
      <c r="K99" s="16"/>
    </row>
    <row r="100" spans="1:12" s="1" customFormat="1" x14ac:dyDescent="0.2">
      <c r="A100" s="5"/>
      <c r="B100" s="80" t="s">
        <v>150</v>
      </c>
      <c r="C100" s="110" t="s">
        <v>149</v>
      </c>
      <c r="D100" s="110"/>
      <c r="E100" s="110"/>
      <c r="F100" s="12"/>
      <c r="G100" s="12"/>
      <c r="H100" s="13"/>
      <c r="I100" s="15"/>
      <c r="J100" s="15"/>
      <c r="K100" s="16"/>
    </row>
    <row r="101" spans="1:12" s="1" customFormat="1" x14ac:dyDescent="0.2">
      <c r="A101" s="5"/>
      <c r="B101" s="80"/>
      <c r="C101" s="80" t="s">
        <v>151</v>
      </c>
      <c r="D101" s="21" t="s">
        <v>149</v>
      </c>
      <c r="E101" s="19"/>
      <c r="F101" s="11">
        <f>F102</f>
        <v>685000</v>
      </c>
      <c r="G101" s="12"/>
      <c r="H101" s="13">
        <f>F101+G101</f>
        <v>685000</v>
      </c>
      <c r="I101" s="15">
        <f>I102</f>
        <v>0</v>
      </c>
      <c r="J101" s="15">
        <f>J102</f>
        <v>0</v>
      </c>
      <c r="K101" s="16"/>
    </row>
    <row r="102" spans="1:12" s="1" customFormat="1" ht="33.75" x14ac:dyDescent="0.2">
      <c r="A102" s="57"/>
      <c r="B102" s="6"/>
      <c r="C102" s="6"/>
      <c r="D102" s="58" t="s">
        <v>55</v>
      </c>
      <c r="E102" s="36" t="s">
        <v>152</v>
      </c>
      <c r="F102" s="95">
        <v>685000</v>
      </c>
      <c r="G102" s="31"/>
      <c r="H102" s="32">
        <f>SUM(F102:G102)</f>
        <v>685000</v>
      </c>
      <c r="I102" s="15">
        <v>0</v>
      </c>
      <c r="J102" s="15">
        <v>0</v>
      </c>
      <c r="K102" s="16">
        <f>I102*100/F102/100</f>
        <v>0</v>
      </c>
    </row>
    <row r="103" spans="1:12" s="1" customFormat="1" ht="21.95" customHeight="1" thickBot="1" x14ac:dyDescent="0.25">
      <c r="A103" s="71"/>
      <c r="B103" s="112" t="s">
        <v>153</v>
      </c>
      <c r="C103" s="113"/>
      <c r="D103" s="113"/>
      <c r="E103" s="113"/>
      <c r="F103" s="84">
        <f>F93+F95+F97+F101</f>
        <v>3677360</v>
      </c>
      <c r="G103" s="84">
        <f>G93+G95+G97+G101</f>
        <v>0</v>
      </c>
      <c r="H103" s="85">
        <f>SUM(H93+H95+H97+H101)</f>
        <v>3677360</v>
      </c>
      <c r="I103" s="84">
        <f>I93+I95+I97+I101</f>
        <v>0</v>
      </c>
      <c r="J103" s="84">
        <f>J93+J95+J97+J101</f>
        <v>0</v>
      </c>
      <c r="K103" s="90">
        <f>I103*100/F103/100</f>
        <v>0</v>
      </c>
    </row>
    <row r="104" spans="1:12" s="1" customFormat="1" ht="25.5" customHeight="1" thickTop="1" thickBot="1" x14ac:dyDescent="0.25">
      <c r="A104" s="72"/>
      <c r="B104" s="111" t="s">
        <v>154</v>
      </c>
      <c r="C104" s="111"/>
      <c r="D104" s="111"/>
      <c r="E104" s="111"/>
      <c r="F104" s="88">
        <f>F36+F83+F89+F103</f>
        <v>63237759.999999993</v>
      </c>
      <c r="G104" s="88">
        <f>G36+G83+G89+G103</f>
        <v>0</v>
      </c>
      <c r="H104" s="88">
        <f>H36+H83+H89+H103</f>
        <v>63237759.999999993</v>
      </c>
      <c r="I104" s="88">
        <f>I36+I83+I89+I103</f>
        <v>0</v>
      </c>
      <c r="J104" s="88">
        <f>J36+J83+J89+J103</f>
        <v>0</v>
      </c>
      <c r="K104" s="89">
        <f>I104*100/F104/100</f>
        <v>0</v>
      </c>
      <c r="L104" s="40"/>
    </row>
    <row r="105" spans="1:12" ht="13.5" thickTop="1" x14ac:dyDescent="0.2"/>
  </sheetData>
  <mergeCells count="36">
    <mergeCell ref="A1:K1"/>
    <mergeCell ref="C66:E66"/>
    <mergeCell ref="C11:E11"/>
    <mergeCell ref="B17:E17"/>
    <mergeCell ref="C18:E18"/>
    <mergeCell ref="B21:E21"/>
    <mergeCell ref="C22:E22"/>
    <mergeCell ref="B36:E36"/>
    <mergeCell ref="B38:E38"/>
    <mergeCell ref="B43:E43"/>
    <mergeCell ref="C44:E44"/>
    <mergeCell ref="C49:E49"/>
    <mergeCell ref="C52:E52"/>
    <mergeCell ref="C8:E8"/>
    <mergeCell ref="A2:E2"/>
    <mergeCell ref="B3:E3"/>
    <mergeCell ref="B72:E72"/>
    <mergeCell ref="C73:E73"/>
    <mergeCell ref="C76:E76"/>
    <mergeCell ref="B4:E4"/>
    <mergeCell ref="C5:E5"/>
    <mergeCell ref="D15:E15"/>
    <mergeCell ref="D47:E47"/>
    <mergeCell ref="B79:E79"/>
    <mergeCell ref="C80:E80"/>
    <mergeCell ref="B104:E104"/>
    <mergeCell ref="B91:E91"/>
    <mergeCell ref="B83:E83"/>
    <mergeCell ref="B84:E84"/>
    <mergeCell ref="C92:E92"/>
    <mergeCell ref="C100:E100"/>
    <mergeCell ref="B103:E103"/>
    <mergeCell ref="B90:E90"/>
    <mergeCell ref="B85:E85"/>
    <mergeCell ref="C86:E86"/>
    <mergeCell ref="B89:E89"/>
  </mergeCells>
  <pageMargins left="0.59055118110236227" right="0" top="0.39370078740157483" bottom="0.59055118110236227" header="0" footer="0"/>
  <pageSetup paperSize="9" scale="85" fitToHeight="0" orientation="landscape" r:id="rId1"/>
  <headerFooter alignWithMargins="0"/>
  <ignoredErrors>
    <ignoredError sqref="F55 I55" formulaRange="1"/>
    <ignoredError sqref="H62:H64 H94 H96:H97 H24:H27 H31:H32 K59 K69:K70 H33:H34 H54:H55 H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 INICIAL</vt:lpstr>
      <vt:lpstr>'2021 INICIAL'!Títulos_a_imprimir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Pomar Balsera</dc:creator>
  <cp:lastModifiedBy>Blanca Manglano La Huerta</cp:lastModifiedBy>
  <cp:lastPrinted>2021-02-01T11:24:53Z</cp:lastPrinted>
  <dcterms:created xsi:type="dcterms:W3CDTF">2018-02-13T15:46:34Z</dcterms:created>
  <dcterms:modified xsi:type="dcterms:W3CDTF">2021-08-31T11:37:48Z</dcterms:modified>
</cp:coreProperties>
</file>