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2020\2020-4-4º trimestre\PRESUPUESTOS\"/>
    </mc:Choice>
  </mc:AlternateContent>
  <bookViews>
    <workbookView xWindow="120" yWindow="30" windowWidth="15240" windowHeight="6225"/>
  </bookViews>
  <sheets>
    <sheet name="TRANSP.4°Tr.2020" sheetId="1" r:id="rId1"/>
  </sheets>
  <definedNames>
    <definedName name="_xlnm.Print_Titles" localSheetId="0">TRANSP.4°Tr.2020!$1:$2</definedName>
  </definedNames>
  <calcPr calcId="152511"/>
</workbook>
</file>

<file path=xl/calcChain.xml><?xml version="1.0" encoding="utf-8"?>
<calcChain xmlns="http://schemas.openxmlformats.org/spreadsheetml/2006/main">
  <c r="I35" i="1" l="1"/>
  <c r="K174" i="1" l="1"/>
  <c r="G249" i="1"/>
  <c r="G35" i="1"/>
  <c r="G281" i="1" s="1"/>
  <c r="H58" i="1" l="1"/>
  <c r="H41" i="1"/>
  <c r="H56" i="1"/>
  <c r="K109" i="1" l="1"/>
  <c r="I249" i="1" l="1"/>
  <c r="H243" i="1"/>
  <c r="K165" i="1" l="1"/>
  <c r="K166" i="1"/>
  <c r="K167" i="1"/>
  <c r="H117" i="1" l="1"/>
  <c r="K180" i="1" l="1"/>
  <c r="K274" i="1" l="1"/>
  <c r="K220" i="1"/>
  <c r="K219" i="1"/>
  <c r="K132" i="1"/>
  <c r="K131" i="1"/>
  <c r="J249" i="1" l="1"/>
  <c r="F249" i="1"/>
  <c r="H48" i="1" l="1"/>
  <c r="K48" i="1" s="1"/>
  <c r="F225" i="1"/>
  <c r="H39" i="1"/>
  <c r="H223" i="1"/>
  <c r="H65" i="1"/>
  <c r="H62" i="1"/>
  <c r="H52" i="1"/>
  <c r="K183" i="1"/>
  <c r="K184" i="1"/>
  <c r="K185" i="1"/>
  <c r="K186" i="1"/>
  <c r="K187" i="1"/>
  <c r="K188" i="1"/>
  <c r="K189" i="1"/>
  <c r="K190" i="1"/>
  <c r="K191" i="1"/>
  <c r="K193" i="1"/>
  <c r="K182" i="1"/>
  <c r="K179" i="1" l="1"/>
  <c r="K163" i="1"/>
  <c r="K164" i="1"/>
  <c r="K168" i="1"/>
  <c r="K169" i="1"/>
  <c r="K170" i="1"/>
  <c r="K171" i="1"/>
  <c r="K162" i="1"/>
  <c r="K159" i="1"/>
  <c r="K160" i="1"/>
  <c r="K149" i="1"/>
  <c r="K150" i="1"/>
  <c r="K151" i="1"/>
  <c r="K153" i="1"/>
  <c r="K155" i="1"/>
  <c r="K157" i="1"/>
  <c r="K158" i="1"/>
  <c r="K148" i="1"/>
  <c r="K147" i="1"/>
  <c r="K146" i="1"/>
  <c r="K145" i="1"/>
  <c r="K141" i="1"/>
  <c r="K140" i="1"/>
  <c r="K139" i="1"/>
  <c r="K138" i="1"/>
  <c r="K137" i="1"/>
  <c r="K136" i="1"/>
  <c r="K135" i="1"/>
  <c r="K134" i="1"/>
  <c r="H278" i="1"/>
  <c r="H273" i="1"/>
  <c r="H270" i="1"/>
  <c r="H265" i="1"/>
  <c r="H260" i="1"/>
  <c r="H257" i="1"/>
  <c r="H253" i="1"/>
  <c r="H247" i="1"/>
  <c r="K247" i="1" s="1"/>
  <c r="H241" i="1"/>
  <c r="H239" i="1"/>
  <c r="H235" i="1"/>
  <c r="J225" i="1"/>
  <c r="K203" i="1"/>
  <c r="K204" i="1"/>
  <c r="K205" i="1"/>
  <c r="K206" i="1"/>
  <c r="K207" i="1"/>
  <c r="K208" i="1"/>
  <c r="K209" i="1"/>
  <c r="K210" i="1"/>
  <c r="K212" i="1"/>
  <c r="K213" i="1"/>
  <c r="K223" i="1"/>
  <c r="H218" i="1"/>
  <c r="K218" i="1" s="1"/>
  <c r="H215" i="1"/>
  <c r="K215" i="1" s="1"/>
  <c r="H200" i="1"/>
  <c r="K200" i="1" s="1"/>
  <c r="H194" i="1"/>
  <c r="H181" i="1"/>
  <c r="K181" i="1" s="1"/>
  <c r="H178" i="1"/>
  <c r="K178" i="1" s="1"/>
  <c r="H176" i="1"/>
  <c r="K176" i="1" s="1"/>
  <c r="H173" i="1"/>
  <c r="H161" i="1"/>
  <c r="K161" i="1" s="1"/>
  <c r="H144" i="1"/>
  <c r="K144" i="1" s="1"/>
  <c r="H142" i="1"/>
  <c r="K142" i="1" s="1"/>
  <c r="H133" i="1"/>
  <c r="K133" i="1" s="1"/>
  <c r="H129" i="1"/>
  <c r="H124" i="1"/>
  <c r="H119" i="1"/>
  <c r="H114" i="1"/>
  <c r="H111" i="1"/>
  <c r="H108" i="1"/>
  <c r="H105" i="1"/>
  <c r="H100" i="1"/>
  <c r="H97" i="1"/>
  <c r="H95" i="1"/>
  <c r="H93" i="1"/>
  <c r="H91" i="1"/>
  <c r="H89" i="1"/>
  <c r="H87" i="1"/>
  <c r="H85" i="1"/>
  <c r="H83" i="1"/>
  <c r="H80" i="1"/>
  <c r="H73" i="1"/>
  <c r="H69" i="1"/>
  <c r="K46" i="1"/>
  <c r="K45" i="1"/>
  <c r="F35" i="1"/>
  <c r="H249" i="1" l="1"/>
  <c r="K173" i="1"/>
  <c r="H40" i="1"/>
  <c r="H20" i="1" l="1"/>
  <c r="H8" i="1" l="1"/>
  <c r="J280" i="1" l="1"/>
  <c r="I280" i="1"/>
  <c r="F280" i="1"/>
  <c r="K278" i="1"/>
  <c r="K275" i="1"/>
  <c r="K273" i="1"/>
  <c r="K270" i="1"/>
  <c r="K268" i="1"/>
  <c r="K266" i="1"/>
  <c r="K265" i="1"/>
  <c r="K262" i="1"/>
  <c r="K261" i="1"/>
  <c r="K260" i="1"/>
  <c r="K257" i="1"/>
  <c r="K255" i="1"/>
  <c r="K254" i="1"/>
  <c r="K246" i="1"/>
  <c r="K245" i="1"/>
  <c r="K243" i="1"/>
  <c r="K241" i="1"/>
  <c r="K239" i="1"/>
  <c r="K235" i="1"/>
  <c r="J231" i="1"/>
  <c r="I231" i="1"/>
  <c r="F231" i="1"/>
  <c r="H229" i="1"/>
  <c r="H231" i="1" s="1"/>
  <c r="I225" i="1"/>
  <c r="K201" i="1"/>
  <c r="K197" i="1"/>
  <c r="K196" i="1"/>
  <c r="K195" i="1"/>
  <c r="K194" i="1"/>
  <c r="K129" i="1"/>
  <c r="K126" i="1"/>
  <c r="K125" i="1"/>
  <c r="K124" i="1"/>
  <c r="K122" i="1"/>
  <c r="K121" i="1"/>
  <c r="K120" i="1"/>
  <c r="K119" i="1"/>
  <c r="K117" i="1"/>
  <c r="K116" i="1"/>
  <c r="K115" i="1"/>
  <c r="K114" i="1"/>
  <c r="K111" i="1"/>
  <c r="K110" i="1"/>
  <c r="K108" i="1"/>
  <c r="K107" i="1"/>
  <c r="K106" i="1"/>
  <c r="K105" i="1"/>
  <c r="K103" i="1"/>
  <c r="K102" i="1"/>
  <c r="K101" i="1"/>
  <c r="K100" i="1"/>
  <c r="K99" i="1"/>
  <c r="K98" i="1"/>
  <c r="K97" i="1"/>
  <c r="K95" i="1"/>
  <c r="K93" i="1"/>
  <c r="K91" i="1"/>
  <c r="K89" i="1"/>
  <c r="K87" i="1"/>
  <c r="K85" i="1"/>
  <c r="K83" i="1"/>
  <c r="K80" i="1"/>
  <c r="K79" i="1"/>
  <c r="K78" i="1"/>
  <c r="K77" i="1"/>
  <c r="K76" i="1"/>
  <c r="K75" i="1"/>
  <c r="K73" i="1"/>
  <c r="K69" i="1"/>
  <c r="K67" i="1"/>
  <c r="K66" i="1"/>
  <c r="K65" i="1"/>
  <c r="K62" i="1"/>
  <c r="K60" i="1"/>
  <c r="K59" i="1"/>
  <c r="K58" i="1"/>
  <c r="K57" i="1"/>
  <c r="K56" i="1"/>
  <c r="K54" i="1"/>
  <c r="K53" i="1"/>
  <c r="K52" i="1"/>
  <c r="K44" i="1"/>
  <c r="H43" i="1"/>
  <c r="K41" i="1"/>
  <c r="K40" i="1"/>
  <c r="J35" i="1"/>
  <c r="H33" i="1"/>
  <c r="K33" i="1" s="1"/>
  <c r="H31" i="1"/>
  <c r="K31" i="1" s="1"/>
  <c r="H28" i="1"/>
  <c r="K28" i="1" s="1"/>
  <c r="H24" i="1"/>
  <c r="K24" i="1" s="1"/>
  <c r="K20" i="1"/>
  <c r="H16" i="1"/>
  <c r="K16" i="1" s="1"/>
  <c r="H12" i="1"/>
  <c r="K12" i="1" s="1"/>
  <c r="K8" i="1"/>
  <c r="H6" i="1"/>
  <c r="K43" i="1" l="1"/>
  <c r="H225" i="1"/>
  <c r="K225" i="1" s="1"/>
  <c r="F281" i="1"/>
  <c r="K39" i="1"/>
  <c r="H35" i="1"/>
  <c r="K249" i="1"/>
  <c r="J281" i="1"/>
  <c r="K231" i="1"/>
  <c r="H280" i="1"/>
  <c r="K280" i="1" s="1"/>
  <c r="I281" i="1"/>
  <c r="K6" i="1"/>
  <c r="K229" i="1"/>
  <c r="K253" i="1"/>
  <c r="K35" i="1" l="1"/>
  <c r="H281" i="1"/>
  <c r="K281" i="1" s="1"/>
</calcChain>
</file>

<file path=xl/sharedStrings.xml><?xml version="1.0" encoding="utf-8"?>
<sst xmlns="http://schemas.openxmlformats.org/spreadsheetml/2006/main" count="561" uniqueCount="395">
  <si>
    <t>Clasificación económica</t>
  </si>
  <si>
    <t>Créditos iniciales</t>
  </si>
  <si>
    <t>Créditos
modificados</t>
  </si>
  <si>
    <t>Créditos
finales</t>
  </si>
  <si>
    <t>Créditos
comprometidos</t>
  </si>
  <si>
    <t>Obligaciones
reconocidas</t>
  </si>
  <si>
    <t>%
ejecución</t>
  </si>
  <si>
    <t>CAPÍTULO 1</t>
  </si>
  <si>
    <t>GASTOS DE PERSONAL</t>
  </si>
  <si>
    <t>Artículo 10</t>
  </si>
  <si>
    <t>Altos cargos</t>
  </si>
  <si>
    <t>Concepto 100</t>
  </si>
  <si>
    <t>Retribuciones altos cargos (Diputados)</t>
  </si>
  <si>
    <t>Subconcepto 100.00</t>
  </si>
  <si>
    <t>Retribuciones altos cargos</t>
  </si>
  <si>
    <t>Centro Gestor 51</t>
  </si>
  <si>
    <t>Asignación constitucional</t>
  </si>
  <si>
    <t>Subconcepto 100.01</t>
  </si>
  <si>
    <t>Retribuc.complementarias altos cargos</t>
  </si>
  <si>
    <t>Complementos</t>
  </si>
  <si>
    <t>Artículo 11</t>
  </si>
  <si>
    <t>Personal eventual</t>
  </si>
  <si>
    <t>Concepto 110</t>
  </si>
  <si>
    <t>Retribuciones básicas y otras</t>
  </si>
  <si>
    <t>Subconcepto 110.00</t>
  </si>
  <si>
    <t>Retribuciones básicas</t>
  </si>
  <si>
    <t>Nómina</t>
  </si>
  <si>
    <t>Artículo 12</t>
  </si>
  <si>
    <t>Personal funcionario de otras Administraciones Públicas que presta servicio en el Congreso</t>
  </si>
  <si>
    <t xml:space="preserve">Concepto 121 </t>
  </si>
  <si>
    <t>Retribuciones complementarias</t>
  </si>
  <si>
    <t>Subconcepto 121.03</t>
  </si>
  <si>
    <t>Otros complementos</t>
  </si>
  <si>
    <t>Artículo 13</t>
  </si>
  <si>
    <t>Laborales</t>
  </si>
  <si>
    <t>Concepto 130</t>
  </si>
  <si>
    <t>Laboral fijo</t>
  </si>
  <si>
    <t>Subconcepto 130.00</t>
  </si>
  <si>
    <t>Artículo 15</t>
  </si>
  <si>
    <t>Incentivos al rendimiento</t>
  </si>
  <si>
    <t>Concepto 151</t>
  </si>
  <si>
    <t>Gratificaciones</t>
  </si>
  <si>
    <t>Retribuciones extraordinarias</t>
  </si>
  <si>
    <t>Centro Gestor 70</t>
  </si>
  <si>
    <t>Retribuciones servicios extraordinarios personal laboral del Congreso y de otras Administraciones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</si>
  <si>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</si>
  <si>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</si>
  <si>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</si>
  <si>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</si>
  <si>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</si>
  <si>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</si>
  <si>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Centro Gestor 71</t>
  </si>
  <si>
    <t>Protección social Régimen General: Personal Laboral, Personal Eventual y Becarios Congreso de los Diputados</t>
  </si>
  <si>
    <t>Pensiones</t>
  </si>
  <si>
    <t>Concepto 162</t>
  </si>
  <si>
    <t>Gastos sociales del personal</t>
  </si>
  <si>
    <t>Subconcepto 162.04</t>
  </si>
  <si>
    <t>Acción Social</t>
  </si>
  <si>
    <t>Reglamento Fondo de Prestaciones Sociales: Personal Laboral y Eventual</t>
  </si>
  <si>
    <t>Subconcepto 162.05</t>
  </si>
  <si>
    <t>Ayudas comedor</t>
  </si>
  <si>
    <t>Becarios Congreso Diputados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</si>
  <si>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</si>
  <si>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</si>
  <si>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</si>
  <si>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</si>
  <si>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</si>
  <si>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202</t>
  </si>
  <si>
    <t>Arrendamientos de edificios y otras construcciones.</t>
  </si>
  <si>
    <t>Subconcepto 202.00</t>
  </si>
  <si>
    <t>Centro Gestor 40</t>
  </si>
  <si>
    <t>Depósito materiales</t>
  </si>
  <si>
    <t>Centro Gestor 52</t>
  </si>
  <si>
    <t>Alquiler nave guardamuebles</t>
  </si>
  <si>
    <t>Concepto 203</t>
  </si>
  <si>
    <t>Arrendamientos de  maquinaria, instalaciones y utillaje</t>
  </si>
  <si>
    <t>Subconcepto 203.00</t>
  </si>
  <si>
    <t>Mantenimiento y actualización del Portal de la Constitución</t>
  </si>
  <si>
    <t>Alquileres andamios</t>
  </si>
  <si>
    <t>Concepto 209</t>
  </si>
  <si>
    <t>Cánones</t>
  </si>
  <si>
    <t>Subconcepto 209.00</t>
  </si>
  <si>
    <t>Centro Gestor 54</t>
  </si>
  <si>
    <t>Renovación de dominios de internet</t>
  </si>
  <si>
    <t>Artículo 21</t>
  </si>
  <si>
    <t>Reparaciones, mantenimiento y conservación</t>
  </si>
  <si>
    <t>Concepto 212</t>
  </si>
  <si>
    <t>Edificios y otras construcciones</t>
  </si>
  <si>
    <t>Subconcepto 212.00</t>
  </si>
  <si>
    <t>Mantenimiento de edificios y obras de reparación</t>
  </si>
  <si>
    <t>Centro Gestor 53</t>
  </si>
  <si>
    <t>Mantenimiento vidrieras y elementos histórico-artísticos del Palacio del Congreso</t>
  </si>
  <si>
    <t>Concepto 213</t>
  </si>
  <si>
    <t>Maquinaría, instalaciones y utillaje</t>
  </si>
  <si>
    <t>Subconcepto 213.00</t>
  </si>
  <si>
    <t>Maquinaria, instalaciones y utillaje</t>
  </si>
  <si>
    <t>Centro Gestor 01</t>
  </si>
  <si>
    <t>Mantenimiento equipo TV de la Cámara</t>
  </si>
  <si>
    <t>Mantenimiento de instalaciones y equipos</t>
  </si>
  <si>
    <t>Mantenimiento de maquinaria relojería</t>
  </si>
  <si>
    <t>Centro Gestor 72</t>
  </si>
  <si>
    <t>Incineradoras</t>
  </si>
  <si>
    <t>Concepto 214</t>
  </si>
  <si>
    <t>Elementos de transporte</t>
  </si>
  <si>
    <t>Subconcepto 214.00</t>
  </si>
  <si>
    <t>Mantenimiento y reparación vehículos del Parque Móvil de la Cámara</t>
  </si>
  <si>
    <t>Concepto 215</t>
  </si>
  <si>
    <t>Mobiliario y enseres</t>
  </si>
  <si>
    <t>Subconcepto 215.00</t>
  </si>
  <si>
    <t>Gastos de tapicería, jardinería, fuentes agua y otros</t>
  </si>
  <si>
    <t>Mantenimiento de diverso mobiliario y enseres, restauración de lienzos y muebles, tapicerías, etc</t>
  </si>
  <si>
    <t>Concepto 216</t>
  </si>
  <si>
    <t>Equipos para procesos de la información</t>
  </si>
  <si>
    <t>Subconcepto 216.00</t>
  </si>
  <si>
    <t>Mantenimiento y soporte de equipos informáticos para asegurar el correcto funcionamiento de los sistemas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</si>
  <si>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</si>
  <si>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</si>
  <si>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</si>
  <si>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</si>
  <si>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</si>
  <si>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</si>
  <si>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Adquisición material de escritorio, imprenta y oficina con destino al almacén</t>
  </si>
  <si>
    <t>Subconcepto 220.01</t>
  </si>
  <si>
    <t>Prensa, revistas, libros y otras publicaciones</t>
  </si>
  <si>
    <t xml:space="preserve">Suscripciones a bases de datos y portales jurídicos </t>
  </si>
  <si>
    <t>Centro Gestor 42</t>
  </si>
  <si>
    <t>Adquisición de fondos y recursos documentales en papel o electrónicos</t>
  </si>
  <si>
    <t>Centro Gestor 44</t>
  </si>
  <si>
    <t>Suscripciones de prensa electrónica</t>
  </si>
  <si>
    <t>Centro Gestor 45</t>
  </si>
  <si>
    <t>Adquisición de prensa</t>
  </si>
  <si>
    <t>Subconcepto 220.02</t>
  </si>
  <si>
    <t>Material informático no inventariable</t>
  </si>
  <si>
    <t>Concepto 221</t>
  </si>
  <si>
    <t>Suministros</t>
  </si>
  <si>
    <t>Subconcepto 221.00</t>
  </si>
  <si>
    <t>Energía eléctrica</t>
  </si>
  <si>
    <t>Consumo electricidad</t>
  </si>
  <si>
    <t>Subconcepto 221.01</t>
  </si>
  <si>
    <t>Agua</t>
  </si>
  <si>
    <t>Consumo de agua</t>
  </si>
  <si>
    <t>Subconcepto 221.02</t>
  </si>
  <si>
    <t>Gas</t>
  </si>
  <si>
    <t>Consumo de gas</t>
  </si>
  <si>
    <t>Subconcepto 221.03</t>
  </si>
  <si>
    <t>Combustible</t>
  </si>
  <si>
    <t>Consumo combustibles calefacción y vehículos</t>
  </si>
  <si>
    <t>Subconcepto 221.04</t>
  </si>
  <si>
    <t>Vestuario</t>
  </si>
  <si>
    <t>Vestuario para personal  de la Cámara</t>
  </si>
  <si>
    <t>Subconcepto 221.06</t>
  </si>
  <si>
    <t>Productos farmacéuticos y material sanitario</t>
  </si>
  <si>
    <t>Medicinas y productos sanitarios</t>
  </si>
  <si>
    <t>Subconcepto 221.11</t>
  </si>
  <si>
    <t>Suministros de repuestos de maquinaria, utillaje y elementos de transporte</t>
  </si>
  <si>
    <t>Repuestos vehículos, herramientas y materiales Brigada Mantenimiento</t>
  </si>
  <si>
    <t>Subconcepto 221.12</t>
  </si>
  <si>
    <t>Suministros de material electrónico, eléctrico y de comunicaciones</t>
  </si>
  <si>
    <t>Repuestos y suministros servicios telecomunicaciónes, iluminación, teléfonos, fax, material electrónico</t>
  </si>
  <si>
    <t>Material eléctrico y electrónico para las redes de datos</t>
  </si>
  <si>
    <t>Subconcepto 221.99</t>
  </si>
  <si>
    <t>Otros suministros</t>
  </si>
  <si>
    <t>Rótulos, artículos limpieza vehículos, otros</t>
  </si>
  <si>
    <t>Artículos de limpieza</t>
  </si>
  <si>
    <t>Centro Gestor 61</t>
  </si>
  <si>
    <t>Regalos institucionales y artículos para la venta en la Tienda del Congreso</t>
  </si>
  <si>
    <t>Concepto 222</t>
  </si>
  <si>
    <t>Comunicaciones</t>
  </si>
  <si>
    <t>Subconcepto 222.00</t>
  </si>
  <si>
    <t>Servicios de Telecomunicaciones</t>
  </si>
  <si>
    <t>Telefonía fija y móvil, telex y telefax, telegráficas</t>
  </si>
  <si>
    <t>Líneas de acceso a internet y servicios de distribución avanzada de videos de actividad parlamentaria</t>
  </si>
  <si>
    <t>Subconcepto 222.01</t>
  </si>
  <si>
    <t>Postales y mensajería</t>
  </si>
  <si>
    <t>Telegramas</t>
  </si>
  <si>
    <t>Comunicaciones postales</t>
  </si>
  <si>
    <t>Subconcepto 222.99</t>
  </si>
  <si>
    <t>Otras comunicaciones</t>
  </si>
  <si>
    <t>Servicio de televisión Congreso. Distribución por satélite de la señal del Canal Parlamento</t>
  </si>
  <si>
    <t>Concepto 223</t>
  </si>
  <si>
    <t>Transportes</t>
  </si>
  <si>
    <t>Subconcepto 223.00</t>
  </si>
  <si>
    <t>Servicio de Radio Taxi y vehículos de alquiler del Parque Móvil</t>
  </si>
  <si>
    <t>Tarjetas aparcamiento AENA para Diputados y transportes miembros de Mesa</t>
  </si>
  <si>
    <t>Transportes Diputados en medios colectivos</t>
  </si>
  <si>
    <t>Concepto 224</t>
  </si>
  <si>
    <t>Primas de seguros</t>
  </si>
  <si>
    <t>Subconcepto 224.00</t>
  </si>
  <si>
    <t>Seguros vehículos Parque Móvil</t>
  </si>
  <si>
    <t>Seguros y almacenamiento de obras de arte</t>
  </si>
  <si>
    <t>Pólizas de accidentes Personal Laboral y Personal Eventual del Congreso de los Diputados y escoltas, conductores y motoristas</t>
  </si>
  <si>
    <t>Concepto 225</t>
  </si>
  <si>
    <t>Tributos</t>
  </si>
  <si>
    <t>Subconcepto 225.02</t>
  </si>
  <si>
    <t>Tributos locales</t>
  </si>
  <si>
    <t>Centro Gestor 50</t>
  </si>
  <si>
    <t>I.B.I., Gestión de Residuos Urbanos, Tasa por utilización privativa o aprovechamiento público</t>
  </si>
  <si>
    <t>Impuesto Municipal Circulación, ITV, tasas vallado, obras</t>
  </si>
  <si>
    <t>Concepto 226</t>
  </si>
  <si>
    <t>Gastos diversos</t>
  </si>
  <si>
    <t>Subconcepto 226.01</t>
  </si>
  <si>
    <t>Atenciones protocolarias y representativas</t>
  </si>
  <si>
    <t>Centro Gestor 60</t>
  </si>
  <si>
    <t>Compromisos protocolarios de la Dirección</t>
  </si>
  <si>
    <t xml:space="preserve">Atenciones del Departamento de Protocolo y miembros de  Mesa </t>
  </si>
  <si>
    <t>Subconcepto 226.02</t>
  </si>
  <si>
    <t>Publicidad y propaganda</t>
  </si>
  <si>
    <t>Centro Gestor 20</t>
  </si>
  <si>
    <t>Publicación de anuncios y concursos en boletines oficiales</t>
  </si>
  <si>
    <t>Anuncios BOE</t>
  </si>
  <si>
    <t>Subconcepto 226.03</t>
  </si>
  <si>
    <t>Jurídicos, contenciosos</t>
  </si>
  <si>
    <t>Recursos y procedimientos sancionadores</t>
  </si>
  <si>
    <t>Subconcepto 226.06</t>
  </si>
  <si>
    <t>Reuniones, conferencias y cursos</t>
  </si>
  <si>
    <t>Gastos cafetería/restaurante. Reuniones de trabajo</t>
  </si>
  <si>
    <t>Centro Gestor 10</t>
  </si>
  <si>
    <t>Reuniones de las Secretarías Generales Adjuntas</t>
  </si>
  <si>
    <t>Gastos de cafetería del personal funcionario del cuerpo de Taquígrafos con motivo de la prolongación de las sesiones plenarias y Comisión Consultiva de Nombramientos</t>
  </si>
  <si>
    <t>Centro Gestor 30</t>
  </si>
  <si>
    <t>Transcripciones y gastos de cafetería de las reuniones de Comisiones</t>
  </si>
  <si>
    <t>Seminarios, jornadas, mesas redondas</t>
  </si>
  <si>
    <t>Centro Gestor 46</t>
  </si>
  <si>
    <t>Asistencia a congresos o reuniones</t>
  </si>
  <si>
    <t>Centro Gestor 48</t>
  </si>
  <si>
    <t>Asistencia a cursos, seminarios o congresos</t>
  </si>
  <si>
    <t>Desplazamientos escoltas</t>
  </si>
  <si>
    <t>Consumiciones por reuniones órganos de la Cámara</t>
  </si>
  <si>
    <t>Viajes de Comisiones y Delegaciones Oficiales</t>
  </si>
  <si>
    <t>Centro Gestor 62</t>
  </si>
  <si>
    <t>Viajes, reuniones y cursos de los proyectos de Cooperación Parlamentaria</t>
  </si>
  <si>
    <t>Indemnizaciones por desplazamiento, cenas y otros gastos de cafetería del personal</t>
  </si>
  <si>
    <t>Subconcepto 226.99</t>
  </si>
  <si>
    <t>Otros gastos diversos</t>
  </si>
  <si>
    <t>Renovación derechos música del Canal Parlamento</t>
  </si>
  <si>
    <t>Transporte de material en depósito externo</t>
  </si>
  <si>
    <t>Organización de exposiciones  conferencias, jornadas, adquisiciones extraordinarias</t>
  </si>
  <si>
    <t>Gastos servicio escolta</t>
  </si>
  <si>
    <t>Clases de idiomas</t>
  </si>
  <si>
    <t>Contrato fotográfico. Actos extraordinarios y Jornadas de Puertas Abiertas</t>
  </si>
  <si>
    <t>Clases de idiomas a funcionarios y personal de la Cámara</t>
  </si>
  <si>
    <t>Concepto 227</t>
  </si>
  <si>
    <t>Trabajos realizados por otras empresas y profesionales</t>
  </si>
  <si>
    <t>Subconcepto 227.00</t>
  </si>
  <si>
    <t>Limpieza y aseo</t>
  </si>
  <si>
    <t>Limpieza e higienización</t>
  </si>
  <si>
    <t>Subconcepto 227.01</t>
  </si>
  <si>
    <t>Seguridad</t>
  </si>
  <si>
    <t>Prevención riesgos laborales. Servicio de vigilancia de la salud</t>
  </si>
  <si>
    <t>Subconcepto 227.04</t>
  </si>
  <si>
    <t>Custodia, depósito y almacenaje</t>
  </si>
  <si>
    <t>Centro Gestor 43</t>
  </si>
  <si>
    <t>Gastos derivados del almacenaje y custodia de libros</t>
  </si>
  <si>
    <t>Subconcepto 227.06</t>
  </si>
  <si>
    <t>Estudios y trabajos técnicos</t>
  </si>
  <si>
    <t>Servicios de asistencia técnico-informática al Dpto. de Registro y Distribución de Documentos</t>
  </si>
  <si>
    <t>Centro Gestor 21</t>
  </si>
  <si>
    <t>Servicios de asistencia técnico-informática al Departamento de Redacción del Diario de Sesiones</t>
  </si>
  <si>
    <t>Digitalización, restauración y encuadernación de fondos históricos</t>
  </si>
  <si>
    <t>Digitalización de series y audio</t>
  </si>
  <si>
    <t>Trabajos preparatorios de ediciones</t>
  </si>
  <si>
    <t>Trabajos de restauración y encuadernación de fondos</t>
  </si>
  <si>
    <t>Redacción de proyectos, Coordinación de Seguridad y Salud de obras, estudios técnicos</t>
  </si>
  <si>
    <t>Proyectos externos</t>
  </si>
  <si>
    <t>Mantenimiento de aplicaciones instaladas, nuevos desarrollos,soporte de sistemas y de atención a usuarios</t>
  </si>
  <si>
    <t>Gestión IVA</t>
  </si>
  <si>
    <t>Honorarios gestoría</t>
  </si>
  <si>
    <t>Subconcepto 227.99</t>
  </si>
  <si>
    <t>Otros</t>
  </si>
  <si>
    <t>Agencias de noticias y servicio de seguimiento de medios</t>
  </si>
  <si>
    <t>Centro de Educación Infantil: Gestión integral</t>
  </si>
  <si>
    <t>Análisis y diagnósticos clínicos</t>
  </si>
  <si>
    <t>Artículo 23</t>
  </si>
  <si>
    <t>Indemnizaciones por razón del servicio</t>
  </si>
  <si>
    <t>Concepto 230</t>
  </si>
  <si>
    <t>Dietas</t>
  </si>
  <si>
    <t>Subconcepto 230.00</t>
  </si>
  <si>
    <t>Centro Gestor 00</t>
  </si>
  <si>
    <t>Conductor</t>
  </si>
  <si>
    <t>Centro Gestor 02</t>
  </si>
  <si>
    <t>Participación en Eurovoc</t>
  </si>
  <si>
    <t>Dietas comparecientes</t>
  </si>
  <si>
    <t>Dietas del personal de la Dirección por asistencia a cursos o congresos</t>
  </si>
  <si>
    <t>Dietas conductores al servicio de los miembros de la Mesa y  del servicio de escolta</t>
  </si>
  <si>
    <t>Dietas conductores del Parque Móvil de la Cámara</t>
  </si>
  <si>
    <t>Dietas viajes oficiales</t>
  </si>
  <si>
    <t>Dietas del personal por asistencia a cursos</t>
  </si>
  <si>
    <t>Concepto 231</t>
  </si>
  <si>
    <t>Locomoción</t>
  </si>
  <si>
    <t>Subconcepto 231.00</t>
  </si>
  <si>
    <t>Kilometraje Diputados. Gastos de viajes abonados por los Diputados y taxis del personal</t>
  </si>
  <si>
    <t>Concepto 233</t>
  </si>
  <si>
    <t>Otras indemnizaciones</t>
  </si>
  <si>
    <t>Subconcepto 233.00</t>
  </si>
  <si>
    <t>Indemnización por ejercicio de la función de los Sres. Diputados</t>
  </si>
  <si>
    <t>Indemnizaciones Comisiones de Selección</t>
  </si>
  <si>
    <t>Artículo 24</t>
  </si>
  <si>
    <t>Gastos de publicaciones</t>
  </si>
  <si>
    <t>Concepto 240</t>
  </si>
  <si>
    <t>Gastos de edición y distribución</t>
  </si>
  <si>
    <t>Subconcepto 240.00</t>
  </si>
  <si>
    <t>Imprenta, edición, distribución de publicaciones oficiales y no oficiales del Congreso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</si>
  <si>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</si>
  <si>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</si>
  <si>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</si>
  <si>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</si>
  <si>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</si>
  <si>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</si>
  <si>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</si>
  <si>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Subconcepto 340.00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</si>
  <si>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</si>
  <si>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</si>
  <si>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</si>
  <si>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</si>
  <si>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47</t>
  </si>
  <si>
    <t>A empresas privadas</t>
  </si>
  <si>
    <t>Concepto 470</t>
  </si>
  <si>
    <t>Subconcepto 470.00</t>
  </si>
  <si>
    <t>Subvención del servicio de cafetería</t>
  </si>
  <si>
    <t>Artículo 48</t>
  </si>
  <si>
    <t>A familias e instituciones sin fines de lucro</t>
  </si>
  <si>
    <t>Concepto 480</t>
  </si>
  <si>
    <t>Subconcepto 480.00</t>
  </si>
  <si>
    <t>Subvenciones a Institutos</t>
  </si>
  <si>
    <t>Becas de formación, incluido el Convenio con el Museo del Prado</t>
  </si>
  <si>
    <t>Subconcepto 480.01</t>
  </si>
  <si>
    <t>Subvenciones a Grupos Parlamentarios</t>
  </si>
  <si>
    <t>Subvenciones a los grupos parlamentarios</t>
  </si>
  <si>
    <t>Subconcepto 480.02</t>
  </si>
  <si>
    <t>Becas</t>
  </si>
  <si>
    <t>Premios, becas</t>
  </si>
  <si>
    <t>Becas de Documentación, Comunicación y Unión Europea</t>
  </si>
  <si>
    <t>TOTAL CAPÍTULO 4. TRANSFERENCIAS CORRIENTES</t>
  </si>
  <si>
    <t>CAPÍTULO 6</t>
  </si>
  <si>
    <t>INVERSIONES REALES</t>
  </si>
  <si>
    <t>Artículo 62</t>
  </si>
  <si>
    <t>Inversión nueva asociada al funcionamiento operativo de los servicios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</si>
  <si>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</si>
  <si>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Concepto 620</t>
  </si>
  <si>
    <t>Subconcepto 620.00</t>
  </si>
  <si>
    <t>Inversión nueva en instalaciones, maquinaria y utillaje asociada al funcionamiento de los servicios</t>
  </si>
  <si>
    <t>Dotación de nuevo equipamiento para centro de respaldo y de seguridad</t>
  </si>
  <si>
    <t>Concepto 625</t>
  </si>
  <si>
    <t>Inversión nueva en mobiliario y enseres</t>
  </si>
  <si>
    <t>Subconcepto 625.00</t>
  </si>
  <si>
    <t>Adquisición de mobiliario y equipos de oficina</t>
  </si>
  <si>
    <t>Concepto 629</t>
  </si>
  <si>
    <t>Inversión nueva en otros activos materiales</t>
  </si>
  <si>
    <t>Subconcepto 629.00</t>
  </si>
  <si>
    <t xml:space="preserve">Adquisición de fondos </t>
  </si>
  <si>
    <t>Obras de arte, alfombras y otras adquisiciones no contempladas en el subconcepto 625</t>
  </si>
  <si>
    <t>Artículo 63</t>
  </si>
  <si>
    <t>Inversión de reposición asociada al funcionamiento operativo de los servicios</t>
  </si>
  <si>
    <t>Concepto 633</t>
  </si>
  <si>
    <t>Subconcepto 633.00</t>
  </si>
  <si>
    <t>Inversión en mantenimiento y reposición de instalaciones, maquinaria, etc., asociada al funcionamiento de los servicios</t>
  </si>
  <si>
    <t>Renovación infraestructura Red WIFI, sistema de alimentación ininterrumpida, sistema de grabación de audio</t>
  </si>
  <si>
    <t>Concepto 635</t>
  </si>
  <si>
    <t>Inversión de reposición de mobiliario y enseres</t>
  </si>
  <si>
    <t>Subconcepto 635.00</t>
  </si>
  <si>
    <t>Inversión de reposición de mobiliario y enseres.</t>
  </si>
  <si>
    <t>Adquisición de fotocopiadoras, faxes y otras máquinas de oficina</t>
  </si>
  <si>
    <t>Concepto 639</t>
  </si>
  <si>
    <t>Inversión de reposición de otros activos materiales</t>
  </si>
  <si>
    <t>Subconcepto 639.00</t>
  </si>
  <si>
    <t>Restauración obras Biblioteca</t>
  </si>
  <si>
    <t>Limpieza, conservación y restauración de alfombras</t>
  </si>
  <si>
    <t>Artículo 64</t>
  </si>
  <si>
    <t>Gastos de inversiones de carácter inmaterial.</t>
  </si>
  <si>
    <t>Concepto 640</t>
  </si>
  <si>
    <t>Gastos en inversiones de carácter inmaterial</t>
  </si>
  <si>
    <t>Subconcepto 640.00</t>
  </si>
  <si>
    <t>Licencias de software de gestión de bases de datos, ofimático o especializado, sistema integrado de gestión de activos TIC</t>
  </si>
  <si>
    <t>TOTAL CAPÍTULO 6. INVERSIONES REALES</t>
  </si>
  <si>
    <t>TOTAL SERVICIO 02. CONGRESO DE LOS DIPUTADOS</t>
  </si>
  <si>
    <t>Gastos protocolarios Presidencia de la Cámara</t>
  </si>
  <si>
    <t>Gastos varios</t>
  </si>
  <si>
    <t>Pensión exPresidente</t>
  </si>
  <si>
    <t>Subconcepto 480.03</t>
  </si>
  <si>
    <t>Arrendamiento equipos de reprografía</t>
  </si>
  <si>
    <t>Celebración bienal Intersteno</t>
  </si>
  <si>
    <t>Custodia externa documentación</t>
  </si>
  <si>
    <t>Dietas Jurado Becas</t>
  </si>
  <si>
    <t>Gastos Presidencia</t>
  </si>
  <si>
    <t>Gastos Jornadas Puertas Abiertas</t>
  </si>
  <si>
    <t>Premio Josefina Carabias</t>
  </si>
  <si>
    <t>Reposición equipos de estenotipia</t>
  </si>
  <si>
    <t>Subconcepto 151.00</t>
  </si>
  <si>
    <t>Proyectos de consultoria</t>
  </si>
  <si>
    <t>Limpieza y desinfec.uniformes</t>
  </si>
  <si>
    <t>Impuesto Municipal utilización privativa vía pública</t>
  </si>
  <si>
    <t>Dietas personal</t>
  </si>
  <si>
    <t>PRESUPUESTO DEL CONGRESO DE LOS DIPUTADOS DEL EJERCICIO PRESUPUESTARIO 2020 (2018 PRORROGADO). DETALLE POR CENTROS GESTORES
 ( A 31.03.2021)</t>
  </si>
  <si>
    <t>Tarjetas con chip  y otro material no inventariable</t>
  </si>
  <si>
    <t>Viajes Institucionales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</si>
</sst>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_-* #,##0.00\ _p_t_a_-;\-* #,##0.00\ _p_t_a_-;_-* &quot;-&quot;??\ _p_t_a_-;_-@_-"/>
    <numFmt numFmtId="166" formatCode="_-* #,##0.00\ [$€]_-;\-* #,##0.00\ [$€]_-;_-* &quot;-&quot;??\ [$€]_-;_-@_-"/>
  </numFmts>
  <fonts count="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right" vertical="center"/>
    </xf>
    <xf numFmtId="1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top"/>
    </xf>
    <xf numFmtId="10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justify" vertical="top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horizontal="right" vertical="top"/>
    </xf>
    <xf numFmtId="164" fontId="3" fillId="0" borderId="22" xfId="0" applyNumberFormat="1" applyFont="1" applyBorder="1" applyAlignment="1">
      <alignment horizontal="right" vertical="center"/>
    </xf>
    <xf numFmtId="10" fontId="2" fillId="2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vertical="center"/>
    </xf>
    <xf numFmtId="164" fontId="3" fillId="0" borderId="29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top"/>
    </xf>
    <xf numFmtId="0" fontId="3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/>
    </xf>
    <xf numFmtId="164" fontId="3" fillId="0" borderId="32" xfId="0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 vertical="center" wrapText="1"/>
    </xf>
    <xf numFmtId="164" fontId="2" fillId="2" borderId="24" xfId="0" applyNumberFormat="1" applyFont="1" applyFill="1" applyBorder="1" applyAlignment="1">
      <alignment vertical="center"/>
    </xf>
    <xf numFmtId="164" fontId="2" fillId="2" borderId="2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164" fontId="2" fillId="0" borderId="14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right" vertical="top"/>
    </xf>
    <xf numFmtId="165" fontId="3" fillId="0" borderId="29" xfId="0" applyNumberFormat="1" applyFont="1" applyBorder="1" applyAlignment="1">
      <alignment vertical="center" wrapText="1"/>
    </xf>
    <xf numFmtId="165" fontId="3" fillId="0" borderId="18" xfId="0" applyNumberFormat="1" applyFont="1" applyBorder="1" applyAlignment="1">
      <alignment vertical="top"/>
    </xf>
    <xf numFmtId="0" fontId="3" fillId="0" borderId="13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left" vertical="center" wrapText="1"/>
    </xf>
    <xf numFmtId="0" fontId="2" fillId="3" borderId="35" xfId="0" applyFont="1" applyFill="1" applyBorder="1" applyAlignment="1">
      <alignment horizontal="right" vertical="center"/>
    </xf>
    <xf numFmtId="164" fontId="2" fillId="3" borderId="37" xfId="0" applyNumberFormat="1" applyFont="1" applyFill="1" applyBorder="1" applyAlignment="1">
      <alignment horizontal="right" vertical="center" wrapText="1"/>
    </xf>
    <xf numFmtId="164" fontId="2" fillId="3" borderId="38" xfId="0" applyNumberFormat="1" applyFont="1" applyFill="1" applyBorder="1" applyAlignment="1">
      <alignment horizontal="right" vertical="center"/>
    </xf>
    <xf numFmtId="164" fontId="2" fillId="3" borderId="39" xfId="0" applyNumberFormat="1" applyFont="1" applyFill="1" applyBorder="1" applyAlignment="1">
      <alignment horizontal="right" vertical="center"/>
    </xf>
    <xf numFmtId="10" fontId="2" fillId="3" borderId="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41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164" fontId="3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10" fontId="3" fillId="0" borderId="42" xfId="0" applyNumberFormat="1" applyFont="1" applyBorder="1" applyAlignment="1">
      <alignment horizontal="center" vertical="center"/>
    </xf>
    <xf numFmtId="10" fontId="2" fillId="4" borderId="27" xfId="0" applyNumberFormat="1" applyFont="1" applyFill="1" applyBorder="1" applyAlignment="1">
      <alignment horizontal="center" vertical="center"/>
    </xf>
    <xf numFmtId="10" fontId="3" fillId="0" borderId="43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0" fontId="2" fillId="0" borderId="4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center"/>
    </xf>
    <xf numFmtId="0" fontId="3" fillId="2" borderId="44" xfId="0" applyFont="1" applyFill="1" applyBorder="1" applyAlignment="1">
      <alignment horizontal="center" vertical="top"/>
    </xf>
    <xf numFmtId="164" fontId="2" fillId="2" borderId="45" xfId="0" applyNumberFormat="1" applyFont="1" applyFill="1" applyBorder="1" applyAlignment="1">
      <alignment horizontal="right" vertical="center"/>
    </xf>
    <xf numFmtId="164" fontId="2" fillId="2" borderId="46" xfId="0" applyNumberFormat="1" applyFont="1" applyFill="1" applyBorder="1" applyAlignment="1">
      <alignment horizontal="right" vertical="center"/>
    </xf>
    <xf numFmtId="164" fontId="2" fillId="2" borderId="47" xfId="0" applyNumberFormat="1" applyFont="1" applyFill="1" applyBorder="1" applyAlignment="1">
      <alignment horizontal="right" vertical="center"/>
    </xf>
    <xf numFmtId="10" fontId="2" fillId="2" borderId="48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left" vertical="top"/>
    </xf>
    <xf numFmtId="164" fontId="3" fillId="0" borderId="0" xfId="0" applyNumberFormat="1" applyFont="1" applyBorder="1" applyAlignment="1">
      <alignment vertical="top"/>
    </xf>
    <xf numFmtId="164" fontId="2" fillId="0" borderId="17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top"/>
    </xf>
    <xf numFmtId="4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/>
    </xf>
    <xf numFmtId="0" fontId="2" fillId="2" borderId="45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2" fillId="3" borderId="36" xfId="0" applyFont="1" applyFill="1" applyBorder="1" applyAlignment="1">
      <alignment horizontal="left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4"/>
  <sheetViews>
    <sheetView tabSelected="1" topLeftCell="A133" zoomScale="110" zoomScaleNormal="110" workbookViewId="0">
      <selection activeCell="L152" sqref="L152"/>
    </sheetView>
  </sheetViews>
  <sheetFormatPr baseColWidth="10" defaultRowHeight="11.25" x14ac:dyDescent="0.2"/>
  <cols>
    <col min="1" max="1" width="9.85546875" style="1" customWidth="1"/>
    <col min="2" max="2" width="11.42578125" style="1"/>
    <col min="3" max="3" width="16.7109375" style="32" customWidth="1"/>
    <col min="4" max="4" width="13.5703125" style="32" customWidth="1"/>
    <col min="5" max="5" width="24.140625" style="90" customWidth="1"/>
    <col min="6" max="6" width="11.5703125" style="91" customWidth="1"/>
    <col min="7" max="7" width="11" style="1" customWidth="1"/>
    <col min="8" max="8" width="11.85546875" style="92" customWidth="1"/>
    <col min="9" max="9" width="13.42578125" style="1" customWidth="1"/>
    <col min="10" max="10" width="11.42578125" style="1"/>
    <col min="11" max="11" width="11.42578125" style="94"/>
    <col min="12" max="16384" width="11.42578125" style="1"/>
  </cols>
  <sheetData>
    <row r="1" spans="1:11" ht="32.25" customHeight="1" thickTop="1" thickBot="1" x14ac:dyDescent="0.25">
      <c r="A1" s="136" t="s">
        <v>392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35.25" thickTop="1" thickBot="1" x14ac:dyDescent="0.25">
      <c r="A2" s="139" t="s">
        <v>0</v>
      </c>
      <c r="B2" s="140"/>
      <c r="C2" s="140"/>
      <c r="D2" s="140"/>
      <c r="E2" s="140"/>
      <c r="F2" s="2" t="s">
        <v>1</v>
      </c>
      <c r="G2" s="2" t="s">
        <v>2</v>
      </c>
      <c r="H2" s="2" t="s">
        <v>3</v>
      </c>
      <c r="I2" s="3" t="s">
        <v>4</v>
      </c>
      <c r="J2" s="2" t="s">
        <v>5</v>
      </c>
      <c r="K2" s="4" t="s">
        <v>6</v>
      </c>
    </row>
    <row r="3" spans="1:11" ht="12" thickTop="1" x14ac:dyDescent="0.2">
      <c r="A3" s="5" t="s">
        <v>7</v>
      </c>
      <c r="B3" s="141" t="s">
        <v>8</v>
      </c>
      <c r="C3" s="142"/>
      <c r="D3" s="142"/>
      <c r="E3" s="142"/>
      <c r="F3" s="6"/>
      <c r="G3" s="7"/>
      <c r="H3" s="8"/>
      <c r="I3" s="7"/>
      <c r="J3" s="7"/>
      <c r="K3" s="9"/>
    </row>
    <row r="4" spans="1:11" x14ac:dyDescent="0.2">
      <c r="A4" s="10" t="s">
        <v>9</v>
      </c>
      <c r="B4" s="135" t="s">
        <v>10</v>
      </c>
      <c r="C4" s="135"/>
      <c r="D4" s="135"/>
      <c r="E4" s="135"/>
      <c r="F4" s="11"/>
      <c r="G4" s="12"/>
      <c r="H4" s="13"/>
      <c r="I4" s="14"/>
      <c r="J4" s="14"/>
      <c r="K4" s="15"/>
    </row>
    <row r="5" spans="1:11" x14ac:dyDescent="0.2">
      <c r="A5" s="10"/>
      <c r="B5" s="16" t="s">
        <v>11</v>
      </c>
      <c r="C5" s="135" t="s">
        <v>12</v>
      </c>
      <c r="D5" s="135"/>
      <c r="E5" s="135"/>
      <c r="F5" s="11"/>
      <c r="G5" s="12"/>
      <c r="H5" s="13"/>
      <c r="I5" s="14"/>
      <c r="J5" s="14"/>
      <c r="K5" s="15"/>
    </row>
    <row r="6" spans="1:11" x14ac:dyDescent="0.2">
      <c r="A6" s="10"/>
      <c r="B6" s="14"/>
      <c r="C6" s="17" t="s">
        <v>13</v>
      </c>
      <c r="D6" s="18" t="s">
        <v>14</v>
      </c>
      <c r="E6" s="19"/>
      <c r="F6" s="20">
        <v>13852040</v>
      </c>
      <c r="G6" s="21">
        <v>675000</v>
      </c>
      <c r="H6" s="22">
        <f>F6+G6</f>
        <v>14527040</v>
      </c>
      <c r="I6" s="22">
        <v>14449838.449999999</v>
      </c>
      <c r="J6" s="22">
        <v>14449838.449999999</v>
      </c>
      <c r="K6" s="23">
        <f>J6/H6</f>
        <v>0.99468566549001025</v>
      </c>
    </row>
    <row r="7" spans="1:11" x14ac:dyDescent="0.2">
      <c r="A7" s="10"/>
      <c r="B7" s="14"/>
      <c r="C7" s="24"/>
      <c r="D7" s="25" t="s">
        <v>15</v>
      </c>
      <c r="E7" s="26" t="s">
        <v>16</v>
      </c>
      <c r="F7" s="11">
        <v>13852040</v>
      </c>
      <c r="G7" s="12"/>
      <c r="H7" s="13"/>
      <c r="I7" s="13"/>
      <c r="J7" s="13"/>
      <c r="K7" s="15"/>
    </row>
    <row r="8" spans="1:11" x14ac:dyDescent="0.2">
      <c r="A8" s="10"/>
      <c r="B8" s="14"/>
      <c r="C8" s="17" t="s">
        <v>17</v>
      </c>
      <c r="D8" s="18" t="s">
        <v>18</v>
      </c>
      <c r="E8" s="19"/>
      <c r="F8" s="20">
        <v>6132080</v>
      </c>
      <c r="G8" s="21">
        <v>200000</v>
      </c>
      <c r="H8" s="22">
        <f>F8+G8</f>
        <v>6332080</v>
      </c>
      <c r="I8" s="22">
        <v>6298067.2599999998</v>
      </c>
      <c r="J8" s="22">
        <v>6298067.2599999998</v>
      </c>
      <c r="K8" s="23">
        <f>J8/H8</f>
        <v>0.99462850437770844</v>
      </c>
    </row>
    <row r="9" spans="1:11" x14ac:dyDescent="0.2">
      <c r="A9" s="10"/>
      <c r="B9" s="14"/>
      <c r="C9" s="24"/>
      <c r="D9" s="25" t="s">
        <v>15</v>
      </c>
      <c r="E9" s="26" t="s">
        <v>19</v>
      </c>
      <c r="F9" s="11">
        <v>6132080</v>
      </c>
      <c r="G9" s="12"/>
      <c r="H9" s="13"/>
      <c r="I9" s="13"/>
      <c r="J9" s="13"/>
      <c r="K9" s="15"/>
    </row>
    <row r="10" spans="1:11" x14ac:dyDescent="0.2">
      <c r="A10" s="10" t="s">
        <v>20</v>
      </c>
      <c r="B10" s="135" t="s">
        <v>21</v>
      </c>
      <c r="C10" s="135"/>
      <c r="D10" s="135"/>
      <c r="E10" s="135"/>
      <c r="F10" s="11"/>
      <c r="G10" s="12"/>
      <c r="H10" s="13"/>
      <c r="I10" s="13"/>
      <c r="J10" s="13"/>
      <c r="K10" s="15"/>
    </row>
    <row r="11" spans="1:11" x14ac:dyDescent="0.2">
      <c r="A11" s="10"/>
      <c r="B11" s="16" t="s">
        <v>22</v>
      </c>
      <c r="C11" s="135" t="s">
        <v>23</v>
      </c>
      <c r="D11" s="135"/>
      <c r="E11" s="135"/>
      <c r="F11" s="27"/>
      <c r="G11" s="14"/>
      <c r="H11" s="13"/>
      <c r="I11" s="13"/>
      <c r="J11" s="13"/>
      <c r="K11" s="15"/>
    </row>
    <row r="12" spans="1:11" s="32" customFormat="1" ht="11.25" customHeight="1" x14ac:dyDescent="0.2">
      <c r="A12" s="28"/>
      <c r="B12" s="29"/>
      <c r="C12" s="30" t="s">
        <v>24</v>
      </c>
      <c r="D12" s="143" t="s">
        <v>25</v>
      </c>
      <c r="E12" s="144"/>
      <c r="F12" s="20">
        <v>9135000</v>
      </c>
      <c r="G12" s="31">
        <v>1282000</v>
      </c>
      <c r="H12" s="22">
        <f>F12+G12</f>
        <v>10417000</v>
      </c>
      <c r="I12" s="22">
        <v>10377541.800000001</v>
      </c>
      <c r="J12" s="22">
        <v>10377541.800000001</v>
      </c>
      <c r="K12" s="23">
        <f>J12/H12</f>
        <v>0.99621213401171171</v>
      </c>
    </row>
    <row r="13" spans="1:11" x14ac:dyDescent="0.2">
      <c r="A13" s="10"/>
      <c r="B13" s="16"/>
      <c r="C13" s="29"/>
      <c r="D13" s="26" t="s">
        <v>15</v>
      </c>
      <c r="E13" s="26" t="s">
        <v>26</v>
      </c>
      <c r="F13" s="11">
        <v>9135000</v>
      </c>
      <c r="G13" s="12"/>
      <c r="H13" s="13"/>
      <c r="I13" s="13"/>
      <c r="J13" s="13"/>
      <c r="K13" s="15"/>
    </row>
    <row r="14" spans="1:11" x14ac:dyDescent="0.2">
      <c r="A14" s="10" t="s">
        <v>27</v>
      </c>
      <c r="B14" s="145" t="s">
        <v>28</v>
      </c>
      <c r="C14" s="146"/>
      <c r="D14" s="146"/>
      <c r="E14" s="147"/>
      <c r="F14" s="11"/>
      <c r="G14" s="12"/>
      <c r="H14" s="13"/>
      <c r="I14" s="13"/>
      <c r="J14" s="13"/>
      <c r="K14" s="15"/>
    </row>
    <row r="15" spans="1:11" x14ac:dyDescent="0.2">
      <c r="A15" s="10"/>
      <c r="B15" s="16" t="s">
        <v>29</v>
      </c>
      <c r="C15" s="135" t="s">
        <v>30</v>
      </c>
      <c r="D15" s="135"/>
      <c r="E15" s="135"/>
      <c r="F15" s="11"/>
      <c r="G15" s="12"/>
      <c r="H15" s="13"/>
      <c r="I15" s="13"/>
      <c r="J15" s="13"/>
      <c r="K15" s="15"/>
    </row>
    <row r="16" spans="1:11" x14ac:dyDescent="0.2">
      <c r="A16" s="10"/>
      <c r="B16" s="16"/>
      <c r="C16" s="30" t="s">
        <v>31</v>
      </c>
      <c r="D16" s="33" t="s">
        <v>32</v>
      </c>
      <c r="E16" s="19"/>
      <c r="F16" s="20">
        <v>1742760</v>
      </c>
      <c r="G16" s="21"/>
      <c r="H16" s="22">
        <f>F16+G16</f>
        <v>1742760</v>
      </c>
      <c r="I16" s="22">
        <v>1451858.65</v>
      </c>
      <c r="J16" s="22">
        <v>1451858.65</v>
      </c>
      <c r="K16" s="23">
        <f>J16/H16</f>
        <v>0.83308008561132907</v>
      </c>
    </row>
    <row r="17" spans="1:11" x14ac:dyDescent="0.2">
      <c r="A17" s="10"/>
      <c r="B17" s="16"/>
      <c r="C17" s="29"/>
      <c r="D17" s="26" t="s">
        <v>15</v>
      </c>
      <c r="E17" s="26" t="s">
        <v>26</v>
      </c>
      <c r="F17" s="11">
        <v>1742760</v>
      </c>
      <c r="G17" s="12"/>
      <c r="H17" s="13"/>
      <c r="I17" s="13"/>
      <c r="J17" s="13"/>
      <c r="K17" s="15"/>
    </row>
    <row r="18" spans="1:11" x14ac:dyDescent="0.2">
      <c r="A18" s="10" t="s">
        <v>33</v>
      </c>
      <c r="B18" s="135" t="s">
        <v>34</v>
      </c>
      <c r="C18" s="135"/>
      <c r="D18" s="135"/>
      <c r="E18" s="135"/>
      <c r="F18" s="11"/>
      <c r="G18" s="12"/>
      <c r="H18" s="13"/>
      <c r="I18" s="13"/>
      <c r="J18" s="13"/>
      <c r="K18" s="15"/>
    </row>
    <row r="19" spans="1:11" x14ac:dyDescent="0.2">
      <c r="A19" s="10"/>
      <c r="B19" s="16" t="s">
        <v>35</v>
      </c>
      <c r="C19" s="135" t="s">
        <v>36</v>
      </c>
      <c r="D19" s="135"/>
      <c r="E19" s="135"/>
      <c r="F19" s="11"/>
      <c r="G19" s="12"/>
      <c r="H19" s="13"/>
      <c r="I19" s="13"/>
      <c r="J19" s="13"/>
      <c r="K19" s="15"/>
    </row>
    <row r="20" spans="1:11" x14ac:dyDescent="0.2">
      <c r="A20" s="10"/>
      <c r="B20" s="16"/>
      <c r="C20" s="30" t="s">
        <v>37</v>
      </c>
      <c r="D20" s="33" t="s">
        <v>25</v>
      </c>
      <c r="E20" s="19"/>
      <c r="F20" s="20">
        <v>3849850</v>
      </c>
      <c r="G20" s="21"/>
      <c r="H20" s="22">
        <f>F20+G20</f>
        <v>3849850</v>
      </c>
      <c r="I20" s="22">
        <v>3676569.29</v>
      </c>
      <c r="J20" s="22">
        <v>3676569.29</v>
      </c>
      <c r="K20" s="23">
        <f>J20/H20</f>
        <v>0.9549902697507695</v>
      </c>
    </row>
    <row r="21" spans="1:11" x14ac:dyDescent="0.2">
      <c r="A21" s="10"/>
      <c r="B21" s="16"/>
      <c r="C21" s="29"/>
      <c r="D21" s="26" t="s">
        <v>15</v>
      </c>
      <c r="E21" s="26" t="s">
        <v>26</v>
      </c>
      <c r="F21" s="11">
        <v>3849850</v>
      </c>
      <c r="G21" s="12"/>
      <c r="H21" s="13"/>
      <c r="I21" s="13"/>
      <c r="J21" s="13"/>
      <c r="K21" s="15"/>
    </row>
    <row r="22" spans="1:11" ht="12.75" customHeight="1" x14ac:dyDescent="0.2">
      <c r="A22" s="10" t="s">
        <v>38</v>
      </c>
      <c r="B22" s="135" t="s">
        <v>39</v>
      </c>
      <c r="C22" s="135"/>
      <c r="D22" s="135"/>
      <c r="E22" s="135"/>
      <c r="F22" s="11"/>
      <c r="G22" s="12"/>
      <c r="H22" s="13"/>
      <c r="I22" s="13"/>
      <c r="J22" s="13"/>
      <c r="K22" s="15"/>
    </row>
    <row r="23" spans="1:11" ht="12.75" customHeight="1" x14ac:dyDescent="0.2">
      <c r="A23" s="10"/>
      <c r="B23" s="16" t="s">
        <v>40</v>
      </c>
      <c r="C23" s="135" t="s">
        <v>41</v>
      </c>
      <c r="D23" s="135"/>
      <c r="E23" s="135"/>
      <c r="F23" s="11"/>
      <c r="G23" s="12"/>
      <c r="H23" s="13"/>
      <c r="I23" s="13"/>
      <c r="J23" s="13"/>
      <c r="K23" s="15"/>
    </row>
    <row r="24" spans="1:11" ht="12.75" customHeight="1" x14ac:dyDescent="0.2">
      <c r="A24" s="10"/>
      <c r="B24" s="16"/>
      <c r="C24" s="30" t="s">
        <v>387</v>
      </c>
      <c r="D24" s="33" t="s">
        <v>42</v>
      </c>
      <c r="E24" s="19"/>
      <c r="F24" s="20">
        <v>60000</v>
      </c>
      <c r="G24" s="21"/>
      <c r="H24" s="22">
        <f>F24+G24</f>
        <v>60000</v>
      </c>
      <c r="I24" s="22">
        <v>40641.919999999998</v>
      </c>
      <c r="J24" s="22">
        <v>40641.919999999998</v>
      </c>
      <c r="K24" s="23">
        <f>J24/H24</f>
        <v>0.67736533333333326</v>
      </c>
    </row>
    <row r="25" spans="1:11" ht="48.75" customHeight="1" x14ac:dyDescent="0.2">
      <c r="A25" s="10"/>
      <c r="B25" s="16"/>
      <c r="C25" s="29"/>
      <c r="D25" s="26" t="s">
        <v>43</v>
      </c>
      <c r="E25" s="34" t="s">
        <v>44</v>
      </c>
      <c r="F25" s="11">
        <v>60000</v>
      </c>
      <c r="G25" s="12"/>
      <c r="H25" s="13"/>
      <c r="I25" s="13"/>
      <c r="J25" s="13"/>
      <c r="K25" s="15"/>
    </row>
    <row r="26" spans="1:11" ht="12.75" customHeight="1" x14ac:dyDescent="0.2">
      <c r="A26" s="10" t="s">
        <v>45</v>
      </c>
      <c r="B26" s="149" t="s">
        <v>46</v>
      </c>
      <c r="C26" s="149"/>
      <c r="D26" s="149"/>
      <c r="E26" s="149"/>
      <c r="F26" s="11"/>
      <c r="G26" s="12"/>
      <c r="H26" s="13"/>
      <c r="I26" s="13"/>
      <c r="J26" s="13"/>
      <c r="K26" s="15"/>
    </row>
    <row r="27" spans="1:11" ht="12.75" customHeight="1" x14ac:dyDescent="0.2">
      <c r="A27" s="10"/>
      <c r="B27" s="35" t="s">
        <v>47</v>
      </c>
      <c r="C27" s="135" t="s">
        <v>48</v>
      </c>
      <c r="D27" s="135"/>
      <c r="E27" s="135"/>
      <c r="F27" s="11"/>
      <c r="G27" s="12"/>
      <c r="H27" s="13"/>
      <c r="I27" s="13"/>
      <c r="J27" s="13"/>
      <c r="K27" s="15"/>
    </row>
    <row r="28" spans="1:11" ht="12.75" customHeight="1" x14ac:dyDescent="0.2">
      <c r="A28" s="10"/>
      <c r="B28" s="35"/>
      <c r="C28" s="30" t="s">
        <v>49</v>
      </c>
      <c r="D28" s="33" t="s">
        <v>50</v>
      </c>
      <c r="E28" s="19"/>
      <c r="F28" s="20">
        <v>3800000</v>
      </c>
      <c r="G28" s="21">
        <v>440000</v>
      </c>
      <c r="H28" s="22">
        <f>F28+G28</f>
        <v>4240000</v>
      </c>
      <c r="I28" s="22">
        <v>4221280.04</v>
      </c>
      <c r="J28" s="22">
        <v>4221280.04</v>
      </c>
      <c r="K28" s="23">
        <f>J28/H28</f>
        <v>0.99558491509433966</v>
      </c>
    </row>
    <row r="29" spans="1:11" ht="47.25" customHeight="1" x14ac:dyDescent="0.2">
      <c r="A29" s="10"/>
      <c r="B29" s="35"/>
      <c r="C29" s="29"/>
      <c r="D29" s="26" t="s">
        <v>51</v>
      </c>
      <c r="E29" s="34" t="s">
        <v>52</v>
      </c>
      <c r="F29" s="11">
        <v>3800000</v>
      </c>
      <c r="G29" s="12"/>
      <c r="H29" s="13"/>
      <c r="I29" s="13"/>
      <c r="J29" s="13"/>
      <c r="K29" s="15"/>
    </row>
    <row r="30" spans="1:11" ht="12.75" customHeight="1" x14ac:dyDescent="0.2">
      <c r="A30" s="10"/>
      <c r="B30" s="35" t="s">
        <v>54</v>
      </c>
      <c r="C30" s="29" t="s">
        <v>55</v>
      </c>
      <c r="D30" s="29"/>
      <c r="E30" s="26"/>
      <c r="F30" s="11"/>
      <c r="G30" s="12"/>
      <c r="H30" s="13"/>
      <c r="I30" s="13"/>
      <c r="J30" s="13"/>
      <c r="K30" s="15"/>
    </row>
    <row r="31" spans="1:11" ht="12.75" customHeight="1" x14ac:dyDescent="0.2">
      <c r="A31" s="10"/>
      <c r="B31" s="35"/>
      <c r="C31" s="30" t="s">
        <v>56</v>
      </c>
      <c r="D31" s="33" t="s">
        <v>57</v>
      </c>
      <c r="E31" s="19"/>
      <c r="F31" s="20">
        <v>609000</v>
      </c>
      <c r="G31" s="21"/>
      <c r="H31" s="22">
        <f>F31+G31</f>
        <v>609000</v>
      </c>
      <c r="I31" s="22">
        <v>452321.87</v>
      </c>
      <c r="J31" s="22">
        <v>452321.87</v>
      </c>
      <c r="K31" s="23">
        <f>J31/H31</f>
        <v>0.74272885057471261</v>
      </c>
    </row>
    <row r="32" spans="1:11" ht="44.25" customHeight="1" x14ac:dyDescent="0.2">
      <c r="A32" s="10"/>
      <c r="B32" s="35"/>
      <c r="C32" s="29"/>
      <c r="D32" s="26" t="s">
        <v>51</v>
      </c>
      <c r="E32" s="34" t="s">
        <v>58</v>
      </c>
      <c r="F32" s="11">
        <v>609000</v>
      </c>
      <c r="G32" s="12"/>
      <c r="H32" s="13"/>
      <c r="I32" s="13"/>
      <c r="J32" s="13"/>
      <c r="K32" s="15"/>
    </row>
    <row r="33" spans="1:15" ht="12.75" customHeight="1" x14ac:dyDescent="0.2">
      <c r="A33" s="10"/>
      <c r="B33" s="35"/>
      <c r="C33" s="30" t="s">
        <v>59</v>
      </c>
      <c r="D33" s="33" t="s">
        <v>60</v>
      </c>
      <c r="E33" s="19"/>
      <c r="F33" s="20">
        <v>17000</v>
      </c>
      <c r="G33" s="21"/>
      <c r="H33" s="22">
        <f>F33+G33</f>
        <v>17000</v>
      </c>
      <c r="I33" s="22">
        <v>5719.6</v>
      </c>
      <c r="J33" s="22">
        <v>5719.6</v>
      </c>
      <c r="K33" s="23">
        <f>J33/H33</f>
        <v>0.33644705882352943</v>
      </c>
    </row>
    <row r="34" spans="1:15" ht="12.75" customHeight="1" thickBot="1" x14ac:dyDescent="0.25">
      <c r="A34" s="36"/>
      <c r="B34" s="37"/>
      <c r="C34" s="38"/>
      <c r="D34" s="39" t="s">
        <v>51</v>
      </c>
      <c r="E34" s="40" t="s">
        <v>61</v>
      </c>
      <c r="F34" s="67">
        <v>17000</v>
      </c>
      <c r="G34" s="41"/>
      <c r="H34" s="42"/>
      <c r="I34" s="42"/>
      <c r="J34" s="42"/>
      <c r="K34" s="110"/>
    </row>
    <row r="35" spans="1:15" ht="35.25" customHeight="1" thickTop="1" thickBot="1" x14ac:dyDescent="0.25">
      <c r="A35" s="120"/>
      <c r="B35" s="150" t="s">
        <v>62</v>
      </c>
      <c r="C35" s="150"/>
      <c r="D35" s="150"/>
      <c r="E35" s="150"/>
      <c r="F35" s="121">
        <f>F6+F8+F12+F16+F20+F24+F28+F31+F33</f>
        <v>39197730</v>
      </c>
      <c r="G35" s="122">
        <f>SUM(G6:G34)</f>
        <v>2597000</v>
      </c>
      <c r="H35" s="123">
        <f>SUM(H6:H34)</f>
        <v>41794730</v>
      </c>
      <c r="I35" s="123">
        <f>SUM(I6:I34)</f>
        <v>40973838.880000003</v>
      </c>
      <c r="J35" s="123">
        <f>SUM(J6:J34)</f>
        <v>40973838.880000003</v>
      </c>
      <c r="K35" s="124">
        <f>J35/H35</f>
        <v>0.98035898018721501</v>
      </c>
    </row>
    <row r="36" spans="1:15" ht="12" thickTop="1" x14ac:dyDescent="0.2">
      <c r="A36" s="44" t="s">
        <v>63</v>
      </c>
      <c r="B36" s="45" t="s">
        <v>64</v>
      </c>
      <c r="C36" s="46"/>
      <c r="D36" s="46"/>
      <c r="E36" s="34"/>
      <c r="F36" s="47"/>
      <c r="G36" s="48"/>
      <c r="H36" s="49"/>
      <c r="I36" s="13"/>
      <c r="J36" s="13"/>
      <c r="K36" s="15"/>
    </row>
    <row r="37" spans="1:15" x14ac:dyDescent="0.2">
      <c r="A37" s="10" t="s">
        <v>65</v>
      </c>
      <c r="B37" s="135" t="s">
        <v>66</v>
      </c>
      <c r="C37" s="135"/>
      <c r="D37" s="135"/>
      <c r="E37" s="135"/>
      <c r="F37" s="50"/>
      <c r="G37" s="51"/>
      <c r="H37" s="13"/>
      <c r="I37" s="13"/>
      <c r="J37" s="13"/>
      <c r="K37" s="15"/>
    </row>
    <row r="38" spans="1:15" x14ac:dyDescent="0.2">
      <c r="A38" s="10"/>
      <c r="B38" s="16" t="s">
        <v>67</v>
      </c>
      <c r="C38" s="135" t="s">
        <v>68</v>
      </c>
      <c r="D38" s="135"/>
      <c r="E38" s="135"/>
      <c r="F38" s="27"/>
      <c r="G38" s="51"/>
      <c r="H38" s="13"/>
      <c r="I38" s="13"/>
      <c r="J38" s="13"/>
      <c r="K38" s="15"/>
    </row>
    <row r="39" spans="1:15" ht="12.75" customHeight="1" x14ac:dyDescent="0.2">
      <c r="A39" s="10"/>
      <c r="B39" s="35"/>
      <c r="C39" s="30" t="s">
        <v>69</v>
      </c>
      <c r="D39" s="33" t="s">
        <v>68</v>
      </c>
      <c r="E39" s="19"/>
      <c r="F39" s="20">
        <v>112217.35</v>
      </c>
      <c r="G39" s="20">
        <v>115500</v>
      </c>
      <c r="H39" s="22">
        <f>F39+G39</f>
        <v>227717.35</v>
      </c>
      <c r="I39" s="22">
        <v>223848.68</v>
      </c>
      <c r="J39" s="22">
        <v>223848.68</v>
      </c>
      <c r="K39" s="23">
        <f t="shared" ref="K39:K103" si="0">J39/H39</f>
        <v>0.98301108808793003</v>
      </c>
      <c r="M39" s="129"/>
      <c r="N39" s="129"/>
      <c r="O39" s="129"/>
    </row>
    <row r="40" spans="1:15" x14ac:dyDescent="0.2">
      <c r="A40" s="10"/>
      <c r="B40" s="16"/>
      <c r="C40" s="29"/>
      <c r="D40" s="29" t="s">
        <v>70</v>
      </c>
      <c r="E40" s="34" t="s">
        <v>71</v>
      </c>
      <c r="F40" s="50">
        <v>11400</v>
      </c>
      <c r="G40" s="51"/>
      <c r="H40" s="13">
        <f>F40+G40</f>
        <v>11400</v>
      </c>
      <c r="I40" s="13">
        <v>3313.82</v>
      </c>
      <c r="J40" s="13">
        <v>3313.82</v>
      </c>
      <c r="K40" s="15">
        <f t="shared" si="0"/>
        <v>0.29068596491228071</v>
      </c>
    </row>
    <row r="41" spans="1:15" x14ac:dyDescent="0.2">
      <c r="A41" s="10"/>
      <c r="B41" s="16"/>
      <c r="C41" s="29"/>
      <c r="D41" s="29" t="s">
        <v>72</v>
      </c>
      <c r="E41" s="26" t="s">
        <v>73</v>
      </c>
      <c r="F41" s="50">
        <v>100817.35</v>
      </c>
      <c r="G41" s="51">
        <v>115500</v>
      </c>
      <c r="H41" s="13">
        <f>F41+G41</f>
        <v>216317.35</v>
      </c>
      <c r="I41" s="13">
        <v>220534.86</v>
      </c>
      <c r="J41" s="13">
        <v>220534.86</v>
      </c>
      <c r="K41" s="15">
        <f t="shared" si="0"/>
        <v>1.0194968642136193</v>
      </c>
    </row>
    <row r="42" spans="1:15" x14ac:dyDescent="0.2">
      <c r="A42" s="10"/>
      <c r="B42" s="16" t="s">
        <v>74</v>
      </c>
      <c r="C42" s="135" t="s">
        <v>75</v>
      </c>
      <c r="D42" s="135"/>
      <c r="E42" s="135"/>
      <c r="F42" s="50"/>
      <c r="G42" s="51"/>
      <c r="H42" s="13"/>
      <c r="I42" s="13"/>
      <c r="J42" s="13"/>
      <c r="K42" s="15"/>
    </row>
    <row r="43" spans="1:15" ht="12.75" customHeight="1" x14ac:dyDescent="0.2">
      <c r="A43" s="10"/>
      <c r="B43" s="35"/>
      <c r="C43" s="30" t="s">
        <v>76</v>
      </c>
      <c r="D43" s="33" t="s">
        <v>75</v>
      </c>
      <c r="E43" s="19"/>
      <c r="F43" s="20">
        <v>150382.65</v>
      </c>
      <c r="G43" s="21"/>
      <c r="H43" s="22">
        <f>F43+G43</f>
        <v>150382.65</v>
      </c>
      <c r="I43" s="22">
        <v>150037.54</v>
      </c>
      <c r="J43" s="22">
        <v>150037.54</v>
      </c>
      <c r="K43" s="23">
        <f t="shared" si="0"/>
        <v>0.99770512090324259</v>
      </c>
      <c r="M43" s="129"/>
      <c r="N43" s="129"/>
    </row>
    <row r="44" spans="1:15" ht="22.5" x14ac:dyDescent="0.2">
      <c r="A44" s="10"/>
      <c r="B44" s="16"/>
      <c r="C44" s="29"/>
      <c r="D44" s="26" t="s">
        <v>70</v>
      </c>
      <c r="E44" s="34" t="s">
        <v>77</v>
      </c>
      <c r="F44" s="50">
        <v>12432</v>
      </c>
      <c r="G44" s="51"/>
      <c r="H44" s="13">
        <v>12432</v>
      </c>
      <c r="I44" s="13">
        <v>0</v>
      </c>
      <c r="J44" s="13">
        <v>0</v>
      </c>
      <c r="K44" s="15">
        <f t="shared" si="0"/>
        <v>0</v>
      </c>
    </row>
    <row r="45" spans="1:15" x14ac:dyDescent="0.2">
      <c r="A45" s="10"/>
      <c r="B45" s="16"/>
      <c r="C45" s="29"/>
      <c r="D45" s="26" t="s">
        <v>72</v>
      </c>
      <c r="E45" s="26" t="s">
        <v>78</v>
      </c>
      <c r="F45" s="50">
        <v>20599.599999999999</v>
      </c>
      <c r="G45" s="51"/>
      <c r="H45" s="13">
        <v>20599.599999999999</v>
      </c>
      <c r="I45" s="13">
        <v>18143.95</v>
      </c>
      <c r="J45" s="13">
        <v>18143.95</v>
      </c>
      <c r="K45" s="15">
        <f>J45/H45</f>
        <v>0.88079137458979795</v>
      </c>
    </row>
    <row r="46" spans="1:15" ht="22.5" x14ac:dyDescent="0.2">
      <c r="A46" s="10"/>
      <c r="B46" s="97"/>
      <c r="C46" s="29"/>
      <c r="D46" s="26" t="s">
        <v>90</v>
      </c>
      <c r="E46" s="26" t="s">
        <v>379</v>
      </c>
      <c r="F46" s="50">
        <v>117351.05</v>
      </c>
      <c r="G46" s="51"/>
      <c r="H46" s="13">
        <v>117351.05</v>
      </c>
      <c r="I46" s="13">
        <v>131893.59</v>
      </c>
      <c r="J46" s="13">
        <v>131893.59</v>
      </c>
      <c r="K46" s="15">
        <f>J46/H46</f>
        <v>1.1239233905448651</v>
      </c>
    </row>
    <row r="47" spans="1:15" x14ac:dyDescent="0.2">
      <c r="A47" s="10"/>
      <c r="B47" s="16" t="s">
        <v>79</v>
      </c>
      <c r="C47" s="29" t="s">
        <v>80</v>
      </c>
      <c r="D47" s="29"/>
      <c r="E47" s="26"/>
      <c r="F47" s="50"/>
      <c r="G47" s="54"/>
      <c r="K47" s="15"/>
    </row>
    <row r="48" spans="1:15" x14ac:dyDescent="0.2">
      <c r="A48" s="10"/>
      <c r="B48" s="16"/>
      <c r="C48" s="30" t="s">
        <v>81</v>
      </c>
      <c r="D48" s="52" t="s">
        <v>80</v>
      </c>
      <c r="E48" s="19"/>
      <c r="F48" s="53">
        <v>150</v>
      </c>
      <c r="G48" s="51"/>
      <c r="H48" s="22">
        <f>SUM(F48:G48)</f>
        <v>150</v>
      </c>
      <c r="I48" s="22">
        <v>33.380000000000003</v>
      </c>
      <c r="J48" s="22">
        <v>33.380000000000003</v>
      </c>
      <c r="K48" s="23">
        <f>J48/H48</f>
        <v>0.22253333333333336</v>
      </c>
    </row>
    <row r="49" spans="1:15" ht="22.5" x14ac:dyDescent="0.2">
      <c r="A49" s="10"/>
      <c r="B49" s="16"/>
      <c r="C49" s="29"/>
      <c r="D49" s="26" t="s">
        <v>82</v>
      </c>
      <c r="E49" s="55" t="s">
        <v>83</v>
      </c>
      <c r="F49" s="50">
        <v>150</v>
      </c>
      <c r="G49" s="51"/>
      <c r="H49" s="13"/>
      <c r="I49" s="13"/>
      <c r="J49" s="13"/>
      <c r="K49" s="15"/>
    </row>
    <row r="50" spans="1:15" x14ac:dyDescent="0.2">
      <c r="A50" s="10" t="s">
        <v>84</v>
      </c>
      <c r="B50" s="135" t="s">
        <v>85</v>
      </c>
      <c r="C50" s="135"/>
      <c r="D50" s="135"/>
      <c r="E50" s="135"/>
      <c r="F50" s="50"/>
      <c r="G50" s="51"/>
      <c r="H50" s="13"/>
      <c r="I50" s="13"/>
      <c r="J50" s="13"/>
      <c r="K50" s="15"/>
    </row>
    <row r="51" spans="1:15" x14ac:dyDescent="0.2">
      <c r="A51" s="10"/>
      <c r="B51" s="16" t="s">
        <v>86</v>
      </c>
      <c r="C51" s="135" t="s">
        <v>87</v>
      </c>
      <c r="D51" s="135"/>
      <c r="E51" s="135"/>
      <c r="F51" s="27"/>
      <c r="G51" s="54"/>
      <c r="H51" s="13"/>
      <c r="I51" s="13"/>
      <c r="J51" s="13"/>
      <c r="K51" s="15"/>
    </row>
    <row r="52" spans="1:15" x14ac:dyDescent="0.2">
      <c r="A52" s="10"/>
      <c r="B52" s="16"/>
      <c r="C52" s="30" t="s">
        <v>88</v>
      </c>
      <c r="D52" s="18" t="s">
        <v>87</v>
      </c>
      <c r="E52" s="19"/>
      <c r="F52" s="53">
        <v>1326142.1000000001</v>
      </c>
      <c r="G52" s="51"/>
      <c r="H52" s="22">
        <f>SUM(F52:G52)</f>
        <v>1326142.1000000001</v>
      </c>
      <c r="I52" s="22">
        <v>921077.14</v>
      </c>
      <c r="J52" s="22">
        <v>921077.14</v>
      </c>
      <c r="K52" s="23">
        <f t="shared" si="0"/>
        <v>0.69455387925622747</v>
      </c>
      <c r="M52" s="129"/>
      <c r="N52" s="129"/>
    </row>
    <row r="53" spans="1:15" ht="22.5" x14ac:dyDescent="0.2">
      <c r="A53" s="10"/>
      <c r="B53" s="16"/>
      <c r="C53" s="29"/>
      <c r="D53" s="26" t="s">
        <v>72</v>
      </c>
      <c r="E53" s="34" t="s">
        <v>89</v>
      </c>
      <c r="F53" s="50">
        <v>1106142.1000000001</v>
      </c>
      <c r="G53" s="51"/>
      <c r="H53" s="50">
        <v>1106142.1000000001</v>
      </c>
      <c r="I53" s="13">
        <v>876326.5</v>
      </c>
      <c r="J53" s="13">
        <v>876326.5</v>
      </c>
      <c r="K53" s="15">
        <f t="shared" si="0"/>
        <v>0.79223682020601149</v>
      </c>
    </row>
    <row r="54" spans="1:15" ht="33.75" x14ac:dyDescent="0.2">
      <c r="A54" s="10"/>
      <c r="B54" s="16"/>
      <c r="C54" s="29"/>
      <c r="D54" s="24" t="s">
        <v>90</v>
      </c>
      <c r="E54" s="26" t="s">
        <v>91</v>
      </c>
      <c r="F54" s="50">
        <v>220000</v>
      </c>
      <c r="G54" s="51"/>
      <c r="H54" s="50">
        <v>220000</v>
      </c>
      <c r="I54" s="13">
        <v>44750.64</v>
      </c>
      <c r="J54" s="13">
        <v>44750.64</v>
      </c>
      <c r="K54" s="15">
        <f t="shared" si="0"/>
        <v>0.20341200000000001</v>
      </c>
    </row>
    <row r="55" spans="1:15" x14ac:dyDescent="0.2">
      <c r="A55" s="10"/>
      <c r="B55" s="16" t="s">
        <v>92</v>
      </c>
      <c r="C55" s="135" t="s">
        <v>93</v>
      </c>
      <c r="D55" s="135"/>
      <c r="E55" s="135"/>
      <c r="F55" s="50"/>
      <c r="G55" s="54"/>
      <c r="H55" s="13"/>
      <c r="I55" s="13"/>
      <c r="J55" s="13"/>
      <c r="K55" s="15"/>
    </row>
    <row r="56" spans="1:15" x14ac:dyDescent="0.2">
      <c r="A56" s="10"/>
      <c r="B56" s="16"/>
      <c r="C56" s="30" t="s">
        <v>94</v>
      </c>
      <c r="D56" s="18" t="s">
        <v>95</v>
      </c>
      <c r="E56" s="19"/>
      <c r="F56" s="53">
        <v>2281247.31</v>
      </c>
      <c r="G56" s="53">
        <v>350000</v>
      </c>
      <c r="H56" s="22">
        <f>F56+G56</f>
        <v>2631247.31</v>
      </c>
      <c r="I56" s="22">
        <v>2188551.2200000002</v>
      </c>
      <c r="J56" s="22">
        <v>2188551.2200000002</v>
      </c>
      <c r="K56" s="23">
        <f>J56/H56</f>
        <v>0.8317542831046163</v>
      </c>
      <c r="M56" s="129"/>
      <c r="N56" s="134"/>
      <c r="O56" s="129"/>
    </row>
    <row r="57" spans="1:15" ht="22.5" x14ac:dyDescent="0.2">
      <c r="A57" s="56"/>
      <c r="B57" s="57"/>
      <c r="C57" s="58"/>
      <c r="D57" s="58" t="s">
        <v>96</v>
      </c>
      <c r="E57" s="34" t="s">
        <v>97</v>
      </c>
      <c r="F57" s="59">
        <v>18958.419999999998</v>
      </c>
      <c r="G57" s="51"/>
      <c r="H57" s="59">
        <v>18958.419999999998</v>
      </c>
      <c r="I57" s="13">
        <v>14581.15</v>
      </c>
      <c r="J57" s="13">
        <v>14581.15</v>
      </c>
      <c r="K57" s="15">
        <f t="shared" si="0"/>
        <v>0.76911208845462864</v>
      </c>
    </row>
    <row r="58" spans="1:15" ht="22.5" x14ac:dyDescent="0.2">
      <c r="A58" s="56"/>
      <c r="B58" s="57"/>
      <c r="C58" s="58"/>
      <c r="D58" s="58" t="s">
        <v>72</v>
      </c>
      <c r="E58" s="34" t="s">
        <v>98</v>
      </c>
      <c r="F58" s="59">
        <v>1954173.64</v>
      </c>
      <c r="G58" s="59">
        <v>350000</v>
      </c>
      <c r="H58" s="13">
        <f>F58+G58</f>
        <v>2304173.6399999997</v>
      </c>
      <c r="I58" s="13">
        <v>2045546.01</v>
      </c>
      <c r="J58" s="13">
        <v>2045546.01</v>
      </c>
      <c r="K58" s="15">
        <f t="shared" si="0"/>
        <v>0.88775688363486371</v>
      </c>
    </row>
    <row r="59" spans="1:15" ht="22.5" x14ac:dyDescent="0.2">
      <c r="A59" s="56"/>
      <c r="B59" s="57"/>
      <c r="C59" s="58"/>
      <c r="D59" s="58" t="s">
        <v>90</v>
      </c>
      <c r="E59" s="34" t="s">
        <v>99</v>
      </c>
      <c r="F59" s="59">
        <v>304915.25</v>
      </c>
      <c r="G59" s="51"/>
      <c r="H59" s="59">
        <v>304915.25</v>
      </c>
      <c r="I59" s="13">
        <v>127909.5</v>
      </c>
      <c r="J59" s="13">
        <v>127909.5</v>
      </c>
      <c r="K59" s="15">
        <f t="shared" si="0"/>
        <v>0.41949197358938262</v>
      </c>
    </row>
    <row r="60" spans="1:15" x14ac:dyDescent="0.2">
      <c r="A60" s="56"/>
      <c r="B60" s="57"/>
      <c r="C60" s="58"/>
      <c r="D60" s="58" t="s">
        <v>100</v>
      </c>
      <c r="E60" s="34" t="s">
        <v>101</v>
      </c>
      <c r="F60" s="59">
        <v>3200</v>
      </c>
      <c r="G60" s="51"/>
      <c r="H60" s="59">
        <v>3200</v>
      </c>
      <c r="I60" s="13">
        <v>514.55999999999995</v>
      </c>
      <c r="J60" s="13">
        <v>514.55999999999995</v>
      </c>
      <c r="K60" s="15">
        <f t="shared" si="0"/>
        <v>0.16079999999999997</v>
      </c>
    </row>
    <row r="61" spans="1:15" x14ac:dyDescent="0.2">
      <c r="A61" s="56"/>
      <c r="B61" s="57" t="s">
        <v>102</v>
      </c>
      <c r="C61" s="148" t="s">
        <v>103</v>
      </c>
      <c r="D61" s="148"/>
      <c r="E61" s="148"/>
      <c r="F61" s="60"/>
      <c r="G61" s="54"/>
      <c r="H61" s="49"/>
      <c r="I61" s="13"/>
      <c r="J61" s="13"/>
      <c r="K61" s="15"/>
    </row>
    <row r="62" spans="1:15" x14ac:dyDescent="0.2">
      <c r="A62" s="10"/>
      <c r="B62" s="16"/>
      <c r="C62" s="30" t="s">
        <v>104</v>
      </c>
      <c r="D62" s="33" t="s">
        <v>103</v>
      </c>
      <c r="E62" s="19"/>
      <c r="F62" s="53">
        <v>15000</v>
      </c>
      <c r="G62" s="51"/>
      <c r="H62" s="22">
        <f>F62+G62</f>
        <v>15000</v>
      </c>
      <c r="I62" s="22">
        <v>12632</v>
      </c>
      <c r="J62" s="22">
        <v>12632</v>
      </c>
      <c r="K62" s="23">
        <f t="shared" si="0"/>
        <v>0.84213333333333329</v>
      </c>
    </row>
    <row r="63" spans="1:15" ht="33.75" x14ac:dyDescent="0.2">
      <c r="A63" s="10"/>
      <c r="B63" s="116"/>
      <c r="C63" s="29"/>
      <c r="D63" s="29" t="s">
        <v>72</v>
      </c>
      <c r="E63" s="63" t="s">
        <v>105</v>
      </c>
      <c r="F63" s="50">
        <v>15000</v>
      </c>
      <c r="G63" s="51"/>
      <c r="H63" s="13"/>
      <c r="I63" s="13"/>
      <c r="J63" s="13"/>
      <c r="K63" s="15"/>
    </row>
    <row r="64" spans="1:15" x14ac:dyDescent="0.2">
      <c r="A64" s="10"/>
      <c r="B64" s="16" t="s">
        <v>106</v>
      </c>
      <c r="C64" s="135" t="s">
        <v>107</v>
      </c>
      <c r="D64" s="135"/>
      <c r="E64" s="135"/>
      <c r="F64" s="27"/>
      <c r="G64" s="54"/>
      <c r="H64" s="13"/>
      <c r="I64" s="13"/>
      <c r="J64" s="13"/>
      <c r="K64" s="15"/>
    </row>
    <row r="65" spans="1:14" x14ac:dyDescent="0.2">
      <c r="A65" s="10"/>
      <c r="B65" s="16"/>
      <c r="C65" s="30" t="s">
        <v>108</v>
      </c>
      <c r="D65" s="33" t="s">
        <v>107</v>
      </c>
      <c r="E65" s="19"/>
      <c r="F65" s="53">
        <v>262000</v>
      </c>
      <c r="G65" s="51"/>
      <c r="H65" s="22">
        <f>F65+G65</f>
        <v>262000</v>
      </c>
      <c r="I65" s="22">
        <v>147080.79999999999</v>
      </c>
      <c r="J65" s="22">
        <v>147080.79999999999</v>
      </c>
      <c r="K65" s="23">
        <f t="shared" si="0"/>
        <v>0.56137709923664114</v>
      </c>
      <c r="M65" s="129"/>
      <c r="N65" s="129"/>
    </row>
    <row r="66" spans="1:14" ht="22.5" x14ac:dyDescent="0.2">
      <c r="A66" s="10"/>
      <c r="B66" s="16"/>
      <c r="C66" s="29"/>
      <c r="D66" s="29" t="s">
        <v>72</v>
      </c>
      <c r="E66" s="26" t="s">
        <v>109</v>
      </c>
      <c r="F66" s="50">
        <v>25000</v>
      </c>
      <c r="G66" s="51"/>
      <c r="H66" s="13">
        <v>25000</v>
      </c>
      <c r="I66" s="13">
        <v>17074.43</v>
      </c>
      <c r="J66" s="13">
        <v>17074.43</v>
      </c>
      <c r="K66" s="15">
        <f t="shared" si="0"/>
        <v>0.68297720000000006</v>
      </c>
    </row>
    <row r="67" spans="1:14" ht="45" x14ac:dyDescent="0.2">
      <c r="A67" s="10"/>
      <c r="B67" s="16"/>
      <c r="C67" s="29"/>
      <c r="D67" s="29" t="s">
        <v>90</v>
      </c>
      <c r="E67" s="55" t="s">
        <v>110</v>
      </c>
      <c r="F67" s="50">
        <v>237000</v>
      </c>
      <c r="G67" s="51"/>
      <c r="H67" s="13">
        <v>237000</v>
      </c>
      <c r="I67" s="13">
        <v>130006.37</v>
      </c>
      <c r="J67" s="13">
        <v>130006.37</v>
      </c>
      <c r="K67" s="15">
        <f t="shared" si="0"/>
        <v>0.54855008438818564</v>
      </c>
    </row>
    <row r="68" spans="1:14" x14ac:dyDescent="0.2">
      <c r="A68" s="10"/>
      <c r="B68" s="16" t="s">
        <v>111</v>
      </c>
      <c r="C68" s="135" t="s">
        <v>112</v>
      </c>
      <c r="D68" s="135"/>
      <c r="E68" s="135"/>
      <c r="F68" s="27"/>
      <c r="G68" s="54"/>
      <c r="H68" s="13"/>
      <c r="I68" s="13"/>
      <c r="J68" s="13"/>
      <c r="K68" s="15"/>
    </row>
    <row r="69" spans="1:14" x14ac:dyDescent="0.2">
      <c r="A69" s="10"/>
      <c r="B69" s="16"/>
      <c r="C69" s="30" t="s">
        <v>113</v>
      </c>
      <c r="D69" s="33" t="s">
        <v>112</v>
      </c>
      <c r="E69" s="19"/>
      <c r="F69" s="53">
        <v>610900.59</v>
      </c>
      <c r="G69" s="54"/>
      <c r="H69" s="31">
        <f>F69+G69</f>
        <v>610900.59</v>
      </c>
      <c r="I69" s="103">
        <v>580454.78</v>
      </c>
      <c r="J69" s="22">
        <v>580454.78</v>
      </c>
      <c r="K69" s="23">
        <f t="shared" si="0"/>
        <v>0.95016241513205946</v>
      </c>
    </row>
    <row r="70" spans="1:14" ht="45" x14ac:dyDescent="0.2">
      <c r="A70" s="10"/>
      <c r="B70" s="16"/>
      <c r="C70" s="29"/>
      <c r="D70" s="26" t="s">
        <v>82</v>
      </c>
      <c r="E70" s="55" t="s">
        <v>114</v>
      </c>
      <c r="F70" s="50">
        <v>610900.59</v>
      </c>
      <c r="G70" s="51"/>
      <c r="H70" s="104"/>
      <c r="I70" s="102"/>
      <c r="J70" s="13"/>
      <c r="K70" s="15"/>
    </row>
    <row r="71" spans="1:14" x14ac:dyDescent="0.2">
      <c r="A71" s="10" t="s">
        <v>115</v>
      </c>
      <c r="B71" s="135" t="s">
        <v>116</v>
      </c>
      <c r="C71" s="135"/>
      <c r="D71" s="135"/>
      <c r="E71" s="135"/>
      <c r="F71" s="50"/>
      <c r="G71" s="51"/>
      <c r="H71" s="104"/>
      <c r="I71" s="102"/>
      <c r="J71" s="13"/>
      <c r="K71" s="15"/>
    </row>
    <row r="72" spans="1:14" x14ac:dyDescent="0.2">
      <c r="A72" s="10"/>
      <c r="B72" s="16" t="s">
        <v>117</v>
      </c>
      <c r="C72" s="135" t="s">
        <v>118</v>
      </c>
      <c r="D72" s="135"/>
      <c r="E72" s="135"/>
      <c r="F72" s="27"/>
      <c r="G72" s="51"/>
      <c r="H72" s="104"/>
      <c r="I72" s="102"/>
      <c r="J72" s="13"/>
      <c r="K72" s="15"/>
    </row>
    <row r="73" spans="1:14" x14ac:dyDescent="0.2">
      <c r="A73" s="10"/>
      <c r="B73" s="16"/>
      <c r="C73" s="30" t="s">
        <v>119</v>
      </c>
      <c r="D73" s="33" t="s">
        <v>120</v>
      </c>
      <c r="E73" s="19"/>
      <c r="F73" s="53">
        <v>178561.57</v>
      </c>
      <c r="G73" s="54"/>
      <c r="H73" s="31">
        <f>F73+G73</f>
        <v>178561.57</v>
      </c>
      <c r="I73" s="103">
        <v>78497.98</v>
      </c>
      <c r="J73" s="22">
        <v>78497.98</v>
      </c>
      <c r="K73" s="23">
        <f t="shared" si="0"/>
        <v>0.43961295815219364</v>
      </c>
    </row>
    <row r="74" spans="1:14" ht="33.75" x14ac:dyDescent="0.2">
      <c r="A74" s="10"/>
      <c r="B74" s="16"/>
      <c r="C74" s="29"/>
      <c r="D74" s="29" t="s">
        <v>90</v>
      </c>
      <c r="E74" s="55" t="s">
        <v>121</v>
      </c>
      <c r="F74" s="50">
        <v>178561.57</v>
      </c>
      <c r="G74" s="51"/>
      <c r="H74" s="104"/>
      <c r="I74" s="102"/>
      <c r="J74" s="13"/>
      <c r="K74" s="15"/>
    </row>
    <row r="75" spans="1:14" x14ac:dyDescent="0.2">
      <c r="A75" s="10"/>
      <c r="B75" s="16"/>
      <c r="C75" s="30" t="s">
        <v>122</v>
      </c>
      <c r="D75" s="33" t="s">
        <v>123</v>
      </c>
      <c r="E75" s="19"/>
      <c r="F75" s="53">
        <v>185268</v>
      </c>
      <c r="G75" s="54"/>
      <c r="H75" s="31">
        <v>185268</v>
      </c>
      <c r="I75" s="103">
        <v>144437.16</v>
      </c>
      <c r="J75" s="22">
        <v>144437.16</v>
      </c>
      <c r="K75" s="23">
        <f t="shared" si="0"/>
        <v>0.77961202150398345</v>
      </c>
      <c r="M75" s="129"/>
      <c r="N75" s="129"/>
    </row>
    <row r="76" spans="1:14" ht="22.5" x14ac:dyDescent="0.2">
      <c r="A76" s="10"/>
      <c r="B76" s="16"/>
      <c r="C76" s="29"/>
      <c r="D76" s="26" t="s">
        <v>70</v>
      </c>
      <c r="E76" s="26" t="s">
        <v>124</v>
      </c>
      <c r="F76" s="50">
        <v>39996</v>
      </c>
      <c r="G76" s="51"/>
      <c r="H76" s="104">
        <v>39996</v>
      </c>
      <c r="I76" s="102">
        <v>37423.22</v>
      </c>
      <c r="J76" s="13">
        <v>37423.22</v>
      </c>
      <c r="K76" s="15">
        <f t="shared" si="0"/>
        <v>0.93567406740674075</v>
      </c>
    </row>
    <row r="77" spans="1:14" ht="33.75" x14ac:dyDescent="0.2">
      <c r="A77" s="10"/>
      <c r="B77" s="16"/>
      <c r="C77" s="29"/>
      <c r="D77" s="26" t="s">
        <v>125</v>
      </c>
      <c r="E77" s="26" t="s">
        <v>126</v>
      </c>
      <c r="F77" s="50">
        <v>68400</v>
      </c>
      <c r="G77" s="51"/>
      <c r="H77" s="104">
        <v>68400</v>
      </c>
      <c r="I77" s="102">
        <v>32583.55</v>
      </c>
      <c r="J77" s="13">
        <v>32583.55</v>
      </c>
      <c r="K77" s="15">
        <f t="shared" si="0"/>
        <v>0.47636769005847951</v>
      </c>
    </row>
    <row r="78" spans="1:14" ht="22.5" x14ac:dyDescent="0.2">
      <c r="A78" s="10"/>
      <c r="B78" s="16"/>
      <c r="C78" s="29"/>
      <c r="D78" s="26" t="s">
        <v>127</v>
      </c>
      <c r="E78" s="26" t="s">
        <v>128</v>
      </c>
      <c r="F78" s="50">
        <v>67872</v>
      </c>
      <c r="G78" s="51"/>
      <c r="H78" s="104">
        <v>67872</v>
      </c>
      <c r="I78" s="102">
        <v>55869.39</v>
      </c>
      <c r="J78" s="13">
        <v>55869.39</v>
      </c>
      <c r="K78" s="15">
        <f t="shared" si="0"/>
        <v>0.82315815063649223</v>
      </c>
    </row>
    <row r="79" spans="1:14" x14ac:dyDescent="0.2">
      <c r="A79" s="10"/>
      <c r="B79" s="16"/>
      <c r="C79" s="29"/>
      <c r="D79" s="26" t="s">
        <v>129</v>
      </c>
      <c r="E79" s="26" t="s">
        <v>130</v>
      </c>
      <c r="F79" s="50">
        <v>9000</v>
      </c>
      <c r="G79" s="51"/>
      <c r="H79" s="104">
        <v>9000</v>
      </c>
      <c r="I79" s="102">
        <v>18561</v>
      </c>
      <c r="J79" s="13">
        <v>18561</v>
      </c>
      <c r="K79" s="15">
        <f t="shared" si="0"/>
        <v>2.0623333333333331</v>
      </c>
    </row>
    <row r="80" spans="1:14" x14ac:dyDescent="0.2">
      <c r="A80" s="10"/>
      <c r="B80" s="16"/>
      <c r="C80" s="30" t="s">
        <v>131</v>
      </c>
      <c r="D80" s="33" t="s">
        <v>132</v>
      </c>
      <c r="E80" s="19"/>
      <c r="F80" s="53">
        <v>24800</v>
      </c>
      <c r="G80" s="54"/>
      <c r="H80" s="31">
        <f>F80+G80</f>
        <v>24800</v>
      </c>
      <c r="I80" s="103">
        <v>5604.17</v>
      </c>
      <c r="J80" s="22">
        <v>5604.17</v>
      </c>
      <c r="K80" s="23">
        <f t="shared" si="0"/>
        <v>0.22597459677419354</v>
      </c>
    </row>
    <row r="81" spans="1:11" ht="22.5" x14ac:dyDescent="0.2">
      <c r="A81" s="10"/>
      <c r="B81" s="16"/>
      <c r="C81" s="29"/>
      <c r="D81" s="26" t="s">
        <v>82</v>
      </c>
      <c r="E81" s="61" t="s">
        <v>393</v>
      </c>
      <c r="F81" s="50">
        <v>24800</v>
      </c>
      <c r="G81" s="51"/>
      <c r="H81" s="104"/>
      <c r="I81" s="102"/>
      <c r="J81" s="13"/>
      <c r="K81" s="15"/>
    </row>
    <row r="82" spans="1:11" x14ac:dyDescent="0.2">
      <c r="A82" s="10"/>
      <c r="B82" s="16" t="s">
        <v>133</v>
      </c>
      <c r="C82" s="135" t="s">
        <v>134</v>
      </c>
      <c r="D82" s="135"/>
      <c r="E82" s="135"/>
      <c r="F82" s="27"/>
      <c r="G82" s="51"/>
      <c r="H82" s="104"/>
      <c r="I82" s="102"/>
      <c r="J82" s="13"/>
      <c r="K82" s="15"/>
    </row>
    <row r="83" spans="1:11" x14ac:dyDescent="0.2">
      <c r="A83" s="10"/>
      <c r="B83" s="16"/>
      <c r="C83" s="30" t="s">
        <v>135</v>
      </c>
      <c r="D83" s="33" t="s">
        <v>136</v>
      </c>
      <c r="E83" s="19"/>
      <c r="F83" s="53">
        <v>1447938</v>
      </c>
      <c r="G83" s="54">
        <v>106000</v>
      </c>
      <c r="H83" s="31">
        <f>F83+G83</f>
        <v>1553938</v>
      </c>
      <c r="I83" s="103">
        <v>1229274.01</v>
      </c>
      <c r="J83" s="22">
        <v>1229274.01</v>
      </c>
      <c r="K83" s="23">
        <f t="shared" si="0"/>
        <v>0.79107017783206279</v>
      </c>
    </row>
    <row r="84" spans="1:11" x14ac:dyDescent="0.2">
      <c r="A84" s="10"/>
      <c r="B84" s="16"/>
      <c r="C84" s="29"/>
      <c r="D84" s="29" t="s">
        <v>72</v>
      </c>
      <c r="E84" s="26" t="s">
        <v>137</v>
      </c>
      <c r="F84" s="50">
        <v>1447938</v>
      </c>
      <c r="G84" s="51"/>
      <c r="H84" s="104"/>
      <c r="I84" s="102"/>
      <c r="J84" s="13"/>
      <c r="K84" s="15"/>
    </row>
    <row r="85" spans="1:11" x14ac:dyDescent="0.2">
      <c r="A85" s="10"/>
      <c r="B85" s="16"/>
      <c r="C85" s="30" t="s">
        <v>138</v>
      </c>
      <c r="D85" s="33" t="s">
        <v>139</v>
      </c>
      <c r="E85" s="19"/>
      <c r="F85" s="53">
        <v>55000</v>
      </c>
      <c r="G85" s="54"/>
      <c r="H85" s="31">
        <f>F85+G85</f>
        <v>55000</v>
      </c>
      <c r="I85" s="103">
        <v>38934.58</v>
      </c>
      <c r="J85" s="22">
        <v>38934.58</v>
      </c>
      <c r="K85" s="23">
        <f t="shared" si="0"/>
        <v>0.70790145454545461</v>
      </c>
    </row>
    <row r="86" spans="1:11" x14ac:dyDescent="0.2">
      <c r="A86" s="10"/>
      <c r="B86" s="16"/>
      <c r="C86" s="29"/>
      <c r="D86" s="29" t="s">
        <v>72</v>
      </c>
      <c r="E86" s="26" t="s">
        <v>140</v>
      </c>
      <c r="F86" s="50">
        <v>55000</v>
      </c>
      <c r="G86" s="51"/>
      <c r="H86" s="104"/>
      <c r="I86" s="102"/>
      <c r="J86" s="13"/>
      <c r="K86" s="15"/>
    </row>
    <row r="87" spans="1:11" x14ac:dyDescent="0.2">
      <c r="A87" s="10"/>
      <c r="B87" s="16"/>
      <c r="C87" s="30" t="s">
        <v>141</v>
      </c>
      <c r="D87" s="33" t="s">
        <v>142</v>
      </c>
      <c r="E87" s="19"/>
      <c r="F87" s="53">
        <v>149784.48000000001</v>
      </c>
      <c r="G87" s="54">
        <v>84000</v>
      </c>
      <c r="H87" s="31">
        <f>F87+G87</f>
        <v>233784.48</v>
      </c>
      <c r="I87" s="103">
        <v>151493.21</v>
      </c>
      <c r="J87" s="22">
        <v>151493.21</v>
      </c>
      <c r="K87" s="23">
        <f t="shared" si="0"/>
        <v>0.64800370837277133</v>
      </c>
    </row>
    <row r="88" spans="1:11" x14ac:dyDescent="0.2">
      <c r="A88" s="10"/>
      <c r="B88" s="16"/>
      <c r="C88" s="29"/>
      <c r="D88" s="29" t="s">
        <v>72</v>
      </c>
      <c r="E88" s="26" t="s">
        <v>143</v>
      </c>
      <c r="F88" s="50">
        <v>149784.48000000001</v>
      </c>
      <c r="G88" s="51"/>
      <c r="H88" s="104"/>
      <c r="I88" s="102"/>
      <c r="J88" s="13"/>
      <c r="K88" s="15"/>
    </row>
    <row r="89" spans="1:11" x14ac:dyDescent="0.2">
      <c r="A89" s="10"/>
      <c r="B89" s="16"/>
      <c r="C89" s="30" t="s">
        <v>144</v>
      </c>
      <c r="D89" s="33" t="s">
        <v>145</v>
      </c>
      <c r="E89" s="19"/>
      <c r="F89" s="53">
        <v>82998</v>
      </c>
      <c r="G89" s="54"/>
      <c r="H89" s="31">
        <f>F89+G89</f>
        <v>82998</v>
      </c>
      <c r="I89" s="103">
        <v>18857.830000000002</v>
      </c>
      <c r="J89" s="22">
        <v>18857.830000000002</v>
      </c>
      <c r="K89" s="23">
        <f t="shared" si="0"/>
        <v>0.2272082459818309</v>
      </c>
    </row>
    <row r="90" spans="1:11" ht="22.5" x14ac:dyDescent="0.2">
      <c r="A90" s="10"/>
      <c r="B90" s="116"/>
      <c r="C90" s="29"/>
      <c r="D90" s="29" t="s">
        <v>72</v>
      </c>
      <c r="E90" s="26" t="s">
        <v>146</v>
      </c>
      <c r="F90" s="50">
        <v>82998</v>
      </c>
      <c r="G90" s="51"/>
      <c r="H90" s="104"/>
      <c r="I90" s="102"/>
      <c r="J90" s="13"/>
      <c r="K90" s="15"/>
    </row>
    <row r="91" spans="1:11" x14ac:dyDescent="0.2">
      <c r="A91" s="10"/>
      <c r="B91" s="16"/>
      <c r="C91" s="30" t="s">
        <v>147</v>
      </c>
      <c r="D91" s="33" t="s">
        <v>148</v>
      </c>
      <c r="E91" s="19"/>
      <c r="F91" s="53">
        <v>175000</v>
      </c>
      <c r="G91" s="54"/>
      <c r="H91" s="31">
        <f>F91+G91</f>
        <v>175000</v>
      </c>
      <c r="I91" s="103">
        <v>107350.88</v>
      </c>
      <c r="J91" s="22">
        <v>107350.88</v>
      </c>
      <c r="K91" s="23">
        <f t="shared" si="0"/>
        <v>0.61343360000000002</v>
      </c>
    </row>
    <row r="92" spans="1:11" ht="22.5" x14ac:dyDescent="0.2">
      <c r="A92" s="10"/>
      <c r="B92" s="16"/>
      <c r="C92" s="29"/>
      <c r="D92" s="29" t="s">
        <v>90</v>
      </c>
      <c r="E92" s="63" t="s">
        <v>149</v>
      </c>
      <c r="F92" s="50">
        <v>175000</v>
      </c>
      <c r="G92" s="51"/>
      <c r="H92" s="104"/>
      <c r="I92" s="102"/>
      <c r="J92" s="13"/>
      <c r="K92" s="15"/>
    </row>
    <row r="93" spans="1:11" x14ac:dyDescent="0.2">
      <c r="A93" s="10"/>
      <c r="B93" s="16"/>
      <c r="C93" s="30" t="s">
        <v>150</v>
      </c>
      <c r="D93" s="33" t="s">
        <v>151</v>
      </c>
      <c r="E93" s="19"/>
      <c r="F93" s="53">
        <v>10000</v>
      </c>
      <c r="G93" s="54"/>
      <c r="H93" s="31">
        <f>F93+G93</f>
        <v>10000</v>
      </c>
      <c r="I93" s="103">
        <v>6508.16</v>
      </c>
      <c r="J93" s="22">
        <v>6508.16</v>
      </c>
      <c r="K93" s="23">
        <f t="shared" si="0"/>
        <v>0.65081599999999995</v>
      </c>
    </row>
    <row r="94" spans="1:11" ht="11.25" customHeight="1" x14ac:dyDescent="0.2">
      <c r="A94" s="56"/>
      <c r="B94" s="57"/>
      <c r="C94" s="29"/>
      <c r="D94" s="26" t="s">
        <v>100</v>
      </c>
      <c r="E94" s="26" t="s">
        <v>152</v>
      </c>
      <c r="F94" s="59">
        <v>10000</v>
      </c>
      <c r="G94" s="64"/>
      <c r="H94" s="105"/>
      <c r="I94" s="102"/>
      <c r="J94" s="13"/>
      <c r="K94" s="15"/>
    </row>
    <row r="95" spans="1:11" x14ac:dyDescent="0.2">
      <c r="A95" s="10"/>
      <c r="B95" s="16"/>
      <c r="C95" s="30" t="s">
        <v>153</v>
      </c>
      <c r="D95" s="143" t="s">
        <v>154</v>
      </c>
      <c r="E95" s="144"/>
      <c r="F95" s="53">
        <v>6000</v>
      </c>
      <c r="G95" s="54"/>
      <c r="H95" s="31">
        <f>F95+G95</f>
        <v>6000</v>
      </c>
      <c r="I95" s="103">
        <v>1205.1600000000001</v>
      </c>
      <c r="J95" s="22">
        <v>1205.1600000000001</v>
      </c>
      <c r="K95" s="23">
        <f t="shared" si="0"/>
        <v>0.20086000000000001</v>
      </c>
    </row>
    <row r="96" spans="1:11" ht="33" customHeight="1" x14ac:dyDescent="0.2">
      <c r="A96" s="10"/>
      <c r="B96" s="16"/>
      <c r="C96" s="29"/>
      <c r="D96" s="65" t="s">
        <v>72</v>
      </c>
      <c r="E96" s="26" t="s">
        <v>155</v>
      </c>
      <c r="F96" s="50">
        <v>6000</v>
      </c>
      <c r="G96" s="51"/>
      <c r="H96" s="104"/>
      <c r="I96" s="102"/>
      <c r="J96" s="13"/>
      <c r="K96" s="15"/>
    </row>
    <row r="97" spans="1:14" x14ac:dyDescent="0.2">
      <c r="A97" s="10"/>
      <c r="B97" s="16"/>
      <c r="C97" s="30" t="s">
        <v>156</v>
      </c>
      <c r="D97" s="143" t="s">
        <v>157</v>
      </c>
      <c r="E97" s="144"/>
      <c r="F97" s="53">
        <v>9000</v>
      </c>
      <c r="G97" s="54"/>
      <c r="H97" s="31">
        <f>F97+G97</f>
        <v>9000</v>
      </c>
      <c r="I97" s="103">
        <v>5301.47</v>
      </c>
      <c r="J97" s="22">
        <v>5301.47</v>
      </c>
      <c r="K97" s="23">
        <f t="shared" si="0"/>
        <v>0.5890522222222222</v>
      </c>
    </row>
    <row r="98" spans="1:14" ht="45" x14ac:dyDescent="0.2">
      <c r="A98" s="10"/>
      <c r="B98" s="16"/>
      <c r="C98" s="29"/>
      <c r="D98" s="65" t="s">
        <v>72</v>
      </c>
      <c r="E98" s="26" t="s">
        <v>158</v>
      </c>
      <c r="F98" s="50">
        <v>4000</v>
      </c>
      <c r="G98" s="51"/>
      <c r="H98" s="104">
        <v>4000</v>
      </c>
      <c r="I98" s="102">
        <v>5301.47</v>
      </c>
      <c r="J98" s="13">
        <v>5301.47</v>
      </c>
      <c r="K98" s="15">
        <f t="shared" si="0"/>
        <v>1.3253675</v>
      </c>
    </row>
    <row r="99" spans="1:14" ht="22.5" x14ac:dyDescent="0.2">
      <c r="A99" s="10"/>
      <c r="B99" s="16"/>
      <c r="C99" s="29"/>
      <c r="D99" s="65" t="s">
        <v>82</v>
      </c>
      <c r="E99" s="26" t="s">
        <v>159</v>
      </c>
      <c r="F99" s="50">
        <v>5000</v>
      </c>
      <c r="G99" s="51"/>
      <c r="H99" s="104">
        <v>5000</v>
      </c>
      <c r="I99" s="102">
        <v>0</v>
      </c>
      <c r="J99" s="13">
        <v>0</v>
      </c>
      <c r="K99" s="15">
        <f t="shared" si="0"/>
        <v>0</v>
      </c>
    </row>
    <row r="100" spans="1:14" x14ac:dyDescent="0.2">
      <c r="A100" s="10"/>
      <c r="B100" s="16"/>
      <c r="C100" s="30" t="s">
        <v>160</v>
      </c>
      <c r="D100" s="33" t="s">
        <v>161</v>
      </c>
      <c r="E100" s="19"/>
      <c r="F100" s="53">
        <v>93000</v>
      </c>
      <c r="G100" s="54"/>
      <c r="H100" s="31">
        <f>F100+G100</f>
        <v>93000</v>
      </c>
      <c r="I100" s="103">
        <v>84778.2</v>
      </c>
      <c r="J100" s="22">
        <v>84778.2</v>
      </c>
      <c r="K100" s="23">
        <f t="shared" si="0"/>
        <v>0.91159354838709672</v>
      </c>
      <c r="M100" s="129"/>
      <c r="N100" s="129"/>
    </row>
    <row r="101" spans="1:14" ht="22.5" x14ac:dyDescent="0.2">
      <c r="A101" s="10"/>
      <c r="B101" s="16"/>
      <c r="C101" s="29"/>
      <c r="D101" s="29" t="s">
        <v>72</v>
      </c>
      <c r="E101" s="26" t="s">
        <v>162</v>
      </c>
      <c r="F101" s="50">
        <v>18000</v>
      </c>
      <c r="G101" s="51"/>
      <c r="H101" s="104">
        <v>18000</v>
      </c>
      <c r="I101" s="102">
        <v>3570.71</v>
      </c>
      <c r="J101" s="13">
        <v>3570.71</v>
      </c>
      <c r="K101" s="15">
        <f t="shared" si="0"/>
        <v>0.19837277777777779</v>
      </c>
    </row>
    <row r="102" spans="1:14" x14ac:dyDescent="0.2">
      <c r="A102" s="10"/>
      <c r="B102" s="16"/>
      <c r="C102" s="29"/>
      <c r="D102" s="29" t="s">
        <v>90</v>
      </c>
      <c r="E102" s="26" t="s">
        <v>163</v>
      </c>
      <c r="F102" s="50">
        <v>40000</v>
      </c>
      <c r="G102" s="51"/>
      <c r="H102" s="104">
        <v>40000</v>
      </c>
      <c r="I102" s="102">
        <v>67737.759999999995</v>
      </c>
      <c r="J102" s="13">
        <v>67737.759999999995</v>
      </c>
      <c r="K102" s="15">
        <f t="shared" si="0"/>
        <v>1.6934439999999999</v>
      </c>
    </row>
    <row r="103" spans="1:14" ht="33.75" x14ac:dyDescent="0.2">
      <c r="A103" s="10"/>
      <c r="B103" s="16"/>
      <c r="C103" s="29"/>
      <c r="D103" s="29" t="s">
        <v>164</v>
      </c>
      <c r="E103" s="26" t="s">
        <v>165</v>
      </c>
      <c r="F103" s="50">
        <v>35000</v>
      </c>
      <c r="G103" s="51"/>
      <c r="H103" s="104">
        <v>35000</v>
      </c>
      <c r="I103" s="102">
        <v>13469.73</v>
      </c>
      <c r="J103" s="13">
        <v>13469.73</v>
      </c>
      <c r="K103" s="15">
        <f t="shared" si="0"/>
        <v>0.38484942857142856</v>
      </c>
    </row>
    <row r="104" spans="1:14" x14ac:dyDescent="0.2">
      <c r="A104" s="10"/>
      <c r="B104" s="16" t="s">
        <v>166</v>
      </c>
      <c r="C104" s="135" t="s">
        <v>167</v>
      </c>
      <c r="D104" s="135"/>
      <c r="E104" s="135"/>
      <c r="F104" s="50"/>
      <c r="G104" s="54"/>
      <c r="H104" s="13"/>
      <c r="I104" s="13"/>
      <c r="J104" s="13"/>
      <c r="K104" s="15"/>
    </row>
    <row r="105" spans="1:14" x14ac:dyDescent="0.2">
      <c r="A105" s="10"/>
      <c r="B105" s="16"/>
      <c r="C105" s="30" t="s">
        <v>168</v>
      </c>
      <c r="D105" s="33" t="s">
        <v>169</v>
      </c>
      <c r="E105" s="19"/>
      <c r="F105" s="53">
        <v>1040252.22</v>
      </c>
      <c r="G105" s="54"/>
      <c r="H105" s="31">
        <f>F105+G105</f>
        <v>1040252.22</v>
      </c>
      <c r="I105" s="103">
        <v>980815.52</v>
      </c>
      <c r="J105" s="22">
        <v>980815.52</v>
      </c>
      <c r="K105" s="23">
        <f t="shared" ref="K105:K129" si="1">J105/H105</f>
        <v>0.9428631836998147</v>
      </c>
      <c r="M105" s="129"/>
      <c r="N105" s="129"/>
    </row>
    <row r="106" spans="1:14" ht="22.5" x14ac:dyDescent="0.2">
      <c r="A106" s="10"/>
      <c r="B106" s="16"/>
      <c r="C106" s="29"/>
      <c r="D106" s="29" t="s">
        <v>72</v>
      </c>
      <c r="E106" s="26" t="s">
        <v>170</v>
      </c>
      <c r="F106" s="50">
        <v>808252.22</v>
      </c>
      <c r="G106" s="51"/>
      <c r="H106" s="104">
        <v>808252.22</v>
      </c>
      <c r="I106" s="102">
        <v>754378.88</v>
      </c>
      <c r="J106" s="13">
        <v>754378.88</v>
      </c>
      <c r="K106" s="15">
        <f t="shared" si="1"/>
        <v>0.93334588057178491</v>
      </c>
    </row>
    <row r="107" spans="1:14" ht="45" x14ac:dyDescent="0.2">
      <c r="A107" s="10"/>
      <c r="B107" s="16"/>
      <c r="C107" s="29"/>
      <c r="D107" s="29" t="s">
        <v>82</v>
      </c>
      <c r="E107" s="26" t="s">
        <v>171</v>
      </c>
      <c r="F107" s="50">
        <v>232000</v>
      </c>
      <c r="G107" s="51"/>
      <c r="H107" s="104">
        <v>232000</v>
      </c>
      <c r="I107" s="102">
        <v>226436.64</v>
      </c>
      <c r="J107" s="13">
        <v>226436.64</v>
      </c>
      <c r="K107" s="15">
        <f t="shared" si="1"/>
        <v>0.97602000000000011</v>
      </c>
    </row>
    <row r="108" spans="1:14" x14ac:dyDescent="0.2">
      <c r="A108" s="10"/>
      <c r="B108" s="16"/>
      <c r="C108" s="30" t="s">
        <v>172</v>
      </c>
      <c r="D108" s="33" t="s">
        <v>173</v>
      </c>
      <c r="E108" s="19"/>
      <c r="F108" s="53">
        <v>72000</v>
      </c>
      <c r="G108" s="54"/>
      <c r="H108" s="31">
        <f>F108+G108</f>
        <v>72000</v>
      </c>
      <c r="I108" s="103">
        <v>29781.33</v>
      </c>
      <c r="J108" s="22">
        <v>29781.33</v>
      </c>
      <c r="K108" s="23">
        <f t="shared" si="1"/>
        <v>0.41362958333333338</v>
      </c>
      <c r="M108" s="129"/>
    </row>
    <row r="109" spans="1:14" x14ac:dyDescent="0.2">
      <c r="A109" s="10"/>
      <c r="B109" s="16"/>
      <c r="C109" s="29"/>
      <c r="D109" s="29" t="s">
        <v>72</v>
      </c>
      <c r="E109" s="26" t="s">
        <v>174</v>
      </c>
      <c r="F109" s="50">
        <v>2000</v>
      </c>
      <c r="G109" s="51"/>
      <c r="H109" s="104">
        <v>2000</v>
      </c>
      <c r="I109" s="102">
        <v>741.66</v>
      </c>
      <c r="J109" s="13">
        <v>741.66</v>
      </c>
      <c r="K109" s="15">
        <f t="shared" si="1"/>
        <v>0.37082999999999999</v>
      </c>
    </row>
    <row r="110" spans="1:14" x14ac:dyDescent="0.2">
      <c r="A110" s="10"/>
      <c r="B110" s="16"/>
      <c r="C110" s="29"/>
      <c r="D110" s="29" t="s">
        <v>43</v>
      </c>
      <c r="E110" s="26" t="s">
        <v>175</v>
      </c>
      <c r="F110" s="50">
        <v>70000</v>
      </c>
      <c r="G110" s="51"/>
      <c r="H110" s="104">
        <v>70000</v>
      </c>
      <c r="I110" s="102">
        <v>29039.67</v>
      </c>
      <c r="J110" s="13">
        <v>29039.67</v>
      </c>
      <c r="K110" s="15">
        <f t="shared" si="1"/>
        <v>0.41485242857142857</v>
      </c>
    </row>
    <row r="111" spans="1:14" x14ac:dyDescent="0.2">
      <c r="A111" s="10"/>
      <c r="B111" s="16"/>
      <c r="C111" s="30" t="s">
        <v>176</v>
      </c>
      <c r="D111" s="33" t="s">
        <v>177</v>
      </c>
      <c r="E111" s="19"/>
      <c r="F111" s="53">
        <v>1107500</v>
      </c>
      <c r="G111" s="54"/>
      <c r="H111" s="31">
        <f>F111+G111</f>
        <v>1107500</v>
      </c>
      <c r="I111" s="103">
        <v>1107183.1200000001</v>
      </c>
      <c r="J111" s="22">
        <v>1107183.1200000001</v>
      </c>
      <c r="K111" s="23">
        <f t="shared" si="1"/>
        <v>0.99971387810383761</v>
      </c>
    </row>
    <row r="112" spans="1:14" ht="33.75" x14ac:dyDescent="0.2">
      <c r="A112" s="10"/>
      <c r="B112" s="16"/>
      <c r="C112" s="29"/>
      <c r="D112" s="29" t="s">
        <v>96</v>
      </c>
      <c r="E112" s="26" t="s">
        <v>178</v>
      </c>
      <c r="F112" s="50">
        <v>1107500</v>
      </c>
      <c r="G112" s="51"/>
      <c r="H112" s="104"/>
      <c r="I112" s="102"/>
      <c r="J112" s="13"/>
      <c r="K112" s="15"/>
    </row>
    <row r="113" spans="1:15" x14ac:dyDescent="0.2">
      <c r="A113" s="10"/>
      <c r="B113" s="16" t="s">
        <v>179</v>
      </c>
      <c r="C113" s="135" t="s">
        <v>180</v>
      </c>
      <c r="D113" s="135"/>
      <c r="E113" s="135"/>
      <c r="F113" s="27"/>
      <c r="G113" s="51"/>
      <c r="H113" s="104"/>
      <c r="I113" s="102"/>
      <c r="J113" s="13"/>
      <c r="K113" s="15"/>
    </row>
    <row r="114" spans="1:15" x14ac:dyDescent="0.2">
      <c r="A114" s="10"/>
      <c r="B114" s="16"/>
      <c r="C114" s="30" t="s">
        <v>181</v>
      </c>
      <c r="D114" s="33" t="s">
        <v>180</v>
      </c>
      <c r="E114" s="19"/>
      <c r="F114" s="53">
        <v>6154342.2000000002</v>
      </c>
      <c r="G114" s="54">
        <v>-655500</v>
      </c>
      <c r="H114" s="31">
        <f>F114+G114</f>
        <v>5498842.2000000002</v>
      </c>
      <c r="I114" s="103">
        <v>3265783.74</v>
      </c>
      <c r="J114" s="22">
        <v>3265783.74</v>
      </c>
      <c r="K114" s="23">
        <f t="shared" si="1"/>
        <v>0.59390388398488692</v>
      </c>
      <c r="M114" s="129"/>
      <c r="N114" s="129"/>
      <c r="O114" s="129"/>
    </row>
    <row r="115" spans="1:15" ht="33.75" x14ac:dyDescent="0.2">
      <c r="A115" s="10"/>
      <c r="B115" s="16"/>
      <c r="C115" s="29"/>
      <c r="D115" s="29" t="s">
        <v>72</v>
      </c>
      <c r="E115" s="26" t="s">
        <v>182</v>
      </c>
      <c r="F115" s="50">
        <v>1014342.2</v>
      </c>
      <c r="G115" s="51"/>
      <c r="H115" s="104">
        <v>1014342.2</v>
      </c>
      <c r="I115" s="102">
        <v>836991.26</v>
      </c>
      <c r="J115" s="13">
        <v>836991.26</v>
      </c>
      <c r="K115" s="15">
        <f t="shared" si="1"/>
        <v>0.82515669761151611</v>
      </c>
    </row>
    <row r="116" spans="1:15" ht="33.75" x14ac:dyDescent="0.2">
      <c r="A116" s="10"/>
      <c r="B116" s="16"/>
      <c r="C116" s="29"/>
      <c r="D116" s="29" t="s">
        <v>164</v>
      </c>
      <c r="E116" s="26" t="s">
        <v>183</v>
      </c>
      <c r="F116" s="50">
        <v>140000</v>
      </c>
      <c r="G116" s="51"/>
      <c r="H116" s="104">
        <v>140000</v>
      </c>
      <c r="I116" s="102">
        <v>45548.9</v>
      </c>
      <c r="J116" s="13">
        <v>45548.9</v>
      </c>
      <c r="K116" s="15">
        <f t="shared" si="1"/>
        <v>0.32534928571428573</v>
      </c>
    </row>
    <row r="117" spans="1:15" ht="22.5" x14ac:dyDescent="0.2">
      <c r="A117" s="10"/>
      <c r="B117" s="16"/>
      <c r="C117" s="58"/>
      <c r="D117" s="58" t="s">
        <v>43</v>
      </c>
      <c r="E117" s="55" t="s">
        <v>184</v>
      </c>
      <c r="F117" s="50">
        <v>5000000</v>
      </c>
      <c r="G117" s="119">
        <v>-655500</v>
      </c>
      <c r="H117" s="104">
        <f>F117+G117</f>
        <v>4344500</v>
      </c>
      <c r="I117" s="102">
        <v>2383243.58</v>
      </c>
      <c r="J117" s="13">
        <v>2383243.58</v>
      </c>
      <c r="K117" s="15">
        <f t="shared" si="1"/>
        <v>0.54856567614224883</v>
      </c>
    </row>
    <row r="118" spans="1:15" x14ac:dyDescent="0.2">
      <c r="A118" s="10"/>
      <c r="B118" s="16" t="s">
        <v>185</v>
      </c>
      <c r="C118" s="135" t="s">
        <v>186</v>
      </c>
      <c r="D118" s="135"/>
      <c r="E118" s="135"/>
      <c r="F118" s="50"/>
      <c r="G118" s="51"/>
      <c r="H118" s="104"/>
      <c r="I118" s="102"/>
      <c r="J118" s="13"/>
      <c r="K118" s="15"/>
    </row>
    <row r="119" spans="1:15" x14ac:dyDescent="0.2">
      <c r="A119" s="10"/>
      <c r="B119" s="16"/>
      <c r="C119" s="30" t="s">
        <v>187</v>
      </c>
      <c r="D119" s="33" t="s">
        <v>186</v>
      </c>
      <c r="E119" s="19"/>
      <c r="F119" s="53">
        <v>45000</v>
      </c>
      <c r="G119" s="54"/>
      <c r="H119" s="31">
        <f>F119+G119</f>
        <v>45000</v>
      </c>
      <c r="I119" s="103">
        <v>19652.61</v>
      </c>
      <c r="J119" s="22">
        <v>19652.61</v>
      </c>
      <c r="K119" s="23">
        <f t="shared" si="1"/>
        <v>0.43672466666666671</v>
      </c>
      <c r="M119" s="129"/>
      <c r="N119" s="129"/>
    </row>
    <row r="120" spans="1:15" x14ac:dyDescent="0.2">
      <c r="A120" s="56"/>
      <c r="B120" s="57"/>
      <c r="C120" s="58"/>
      <c r="D120" s="58" t="s">
        <v>72</v>
      </c>
      <c r="E120" s="26" t="s">
        <v>188</v>
      </c>
      <c r="F120" s="59">
        <v>14000</v>
      </c>
      <c r="G120" s="64"/>
      <c r="H120" s="106">
        <v>14000</v>
      </c>
      <c r="I120" s="102">
        <v>4051.4</v>
      </c>
      <c r="J120" s="13">
        <v>4051.4</v>
      </c>
      <c r="K120" s="15">
        <f t="shared" si="1"/>
        <v>0.2893857142857143</v>
      </c>
    </row>
    <row r="121" spans="1:15" ht="22.5" x14ac:dyDescent="0.2">
      <c r="A121" s="56"/>
      <c r="B121" s="57"/>
      <c r="C121" s="58"/>
      <c r="D121" s="58" t="s">
        <v>90</v>
      </c>
      <c r="E121" s="26" t="s">
        <v>189</v>
      </c>
      <c r="F121" s="59">
        <v>1000</v>
      </c>
      <c r="G121" s="64"/>
      <c r="H121" s="106">
        <v>1000</v>
      </c>
      <c r="I121" s="102">
        <v>333.75</v>
      </c>
      <c r="J121" s="13">
        <v>333.75</v>
      </c>
      <c r="K121" s="15">
        <f t="shared" si="1"/>
        <v>0.33374999999999999</v>
      </c>
    </row>
    <row r="122" spans="1:15" ht="56.25" x14ac:dyDescent="0.2">
      <c r="A122" s="56"/>
      <c r="B122" s="57"/>
      <c r="C122" s="58"/>
      <c r="D122" s="58" t="s">
        <v>51</v>
      </c>
      <c r="E122" s="26" t="s">
        <v>190</v>
      </c>
      <c r="F122" s="59">
        <v>30000</v>
      </c>
      <c r="G122" s="64"/>
      <c r="H122" s="106">
        <v>30000</v>
      </c>
      <c r="I122" s="102">
        <v>15267.46</v>
      </c>
      <c r="J122" s="13">
        <v>15267.46</v>
      </c>
      <c r="K122" s="15">
        <f t="shared" si="1"/>
        <v>0.50891533333333328</v>
      </c>
    </row>
    <row r="123" spans="1:15" x14ac:dyDescent="0.2">
      <c r="A123" s="56"/>
      <c r="B123" s="57" t="s">
        <v>191</v>
      </c>
      <c r="C123" s="148" t="s">
        <v>192</v>
      </c>
      <c r="D123" s="148"/>
      <c r="E123" s="148"/>
      <c r="F123" s="59"/>
      <c r="G123" s="64"/>
      <c r="H123" s="105"/>
      <c r="I123" s="102"/>
      <c r="J123" s="13"/>
      <c r="K123" s="15"/>
    </row>
    <row r="124" spans="1:15" x14ac:dyDescent="0.2">
      <c r="A124" s="10"/>
      <c r="B124" s="16"/>
      <c r="C124" s="30" t="s">
        <v>193</v>
      </c>
      <c r="D124" s="33" t="s">
        <v>194</v>
      </c>
      <c r="E124" s="19"/>
      <c r="F124" s="53">
        <v>180000</v>
      </c>
      <c r="G124" s="54"/>
      <c r="H124" s="31">
        <f>F124+G124</f>
        <v>180000</v>
      </c>
      <c r="I124" s="103">
        <v>171406.79</v>
      </c>
      <c r="J124" s="22">
        <v>171406.79</v>
      </c>
      <c r="K124" s="23">
        <f t="shared" si="1"/>
        <v>0.95225994444444451</v>
      </c>
      <c r="M124" s="129"/>
    </row>
    <row r="125" spans="1:15" ht="37.5" customHeight="1" x14ac:dyDescent="0.2">
      <c r="A125" s="10"/>
      <c r="B125" s="16"/>
      <c r="C125" s="29"/>
      <c r="D125" s="29" t="s">
        <v>195</v>
      </c>
      <c r="E125" s="26" t="s">
        <v>196</v>
      </c>
      <c r="F125" s="50">
        <v>150000</v>
      </c>
      <c r="G125" s="51"/>
      <c r="H125" s="104">
        <v>150000</v>
      </c>
      <c r="I125" s="102">
        <v>156785.35</v>
      </c>
      <c r="J125" s="13">
        <v>156785.35</v>
      </c>
      <c r="K125" s="15">
        <f t="shared" si="1"/>
        <v>1.0452356666666667</v>
      </c>
    </row>
    <row r="126" spans="1:15" ht="22.5" x14ac:dyDescent="0.2">
      <c r="A126" s="10"/>
      <c r="B126" s="16"/>
      <c r="C126" s="29"/>
      <c r="D126" s="29" t="s">
        <v>72</v>
      </c>
      <c r="E126" s="26" t="s">
        <v>197</v>
      </c>
      <c r="F126" s="50">
        <v>30000</v>
      </c>
      <c r="G126" s="51"/>
      <c r="H126" s="104">
        <v>30000</v>
      </c>
      <c r="I126" s="102">
        <v>9948.59</v>
      </c>
      <c r="J126" s="13">
        <v>9948.59</v>
      </c>
      <c r="K126" s="15">
        <f t="shared" si="1"/>
        <v>0.33161966666666665</v>
      </c>
    </row>
    <row r="127" spans="1:15" ht="22.5" x14ac:dyDescent="0.2">
      <c r="A127" s="10"/>
      <c r="B127" s="133"/>
      <c r="C127" s="29"/>
      <c r="D127" s="95" t="s">
        <v>164</v>
      </c>
      <c r="E127" s="26" t="s">
        <v>390</v>
      </c>
      <c r="F127" s="50">
        <v>0</v>
      </c>
      <c r="G127" s="51"/>
      <c r="H127" s="104">
        <v>0</v>
      </c>
      <c r="I127" s="102">
        <v>4672.8500000000004</v>
      </c>
      <c r="J127" s="13">
        <v>4672.8500000000004</v>
      </c>
      <c r="K127" s="15">
        <v>1</v>
      </c>
    </row>
    <row r="128" spans="1:15" x14ac:dyDescent="0.2">
      <c r="A128" s="10"/>
      <c r="B128" s="16" t="s">
        <v>198</v>
      </c>
      <c r="C128" s="135" t="s">
        <v>199</v>
      </c>
      <c r="D128" s="135"/>
      <c r="E128" s="135"/>
      <c r="F128" s="50"/>
      <c r="G128" s="51"/>
      <c r="H128" s="104"/>
      <c r="I128" s="102"/>
      <c r="J128" s="13"/>
      <c r="K128" s="15"/>
    </row>
    <row r="129" spans="1:14" x14ac:dyDescent="0.2">
      <c r="A129" s="10"/>
      <c r="B129" s="16"/>
      <c r="C129" s="30" t="s">
        <v>200</v>
      </c>
      <c r="D129" s="33" t="s">
        <v>201</v>
      </c>
      <c r="E129" s="19"/>
      <c r="F129" s="53">
        <v>91000</v>
      </c>
      <c r="G129" s="54"/>
      <c r="H129" s="31">
        <f>F129+G129</f>
        <v>91000</v>
      </c>
      <c r="I129" s="103">
        <v>58955.06</v>
      </c>
      <c r="J129" s="22">
        <v>58955.06</v>
      </c>
      <c r="K129" s="23">
        <f t="shared" si="1"/>
        <v>0.6478578021978022</v>
      </c>
      <c r="M129" s="129"/>
    </row>
    <row r="130" spans="1:14" ht="22.5" x14ac:dyDescent="0.2">
      <c r="A130" s="10"/>
      <c r="B130" s="96"/>
      <c r="C130" s="30"/>
      <c r="D130" s="95" t="s">
        <v>195</v>
      </c>
      <c r="E130" s="63" t="s">
        <v>375</v>
      </c>
      <c r="F130" s="50">
        <v>0</v>
      </c>
      <c r="G130" s="51"/>
      <c r="H130" s="104">
        <v>0</v>
      </c>
      <c r="I130" s="102">
        <v>7229.05</v>
      </c>
      <c r="J130" s="13">
        <v>7229.05</v>
      </c>
      <c r="K130" s="15">
        <v>1</v>
      </c>
    </row>
    <row r="131" spans="1:14" ht="22.5" x14ac:dyDescent="0.2">
      <c r="A131" s="10"/>
      <c r="B131" s="16"/>
      <c r="C131" s="29"/>
      <c r="D131" s="65" t="s">
        <v>202</v>
      </c>
      <c r="E131" s="26" t="s">
        <v>203</v>
      </c>
      <c r="F131" s="50">
        <v>1000</v>
      </c>
      <c r="G131" s="51"/>
      <c r="H131" s="104">
        <v>1000</v>
      </c>
      <c r="I131" s="102">
        <v>21.45</v>
      </c>
      <c r="J131" s="13">
        <v>21.45</v>
      </c>
      <c r="K131" s="15">
        <f t="shared" ref="K131:K136" si="2">J131/H131</f>
        <v>2.145E-2</v>
      </c>
    </row>
    <row r="132" spans="1:14" ht="22.5" x14ac:dyDescent="0.2">
      <c r="A132" s="10"/>
      <c r="B132" s="16"/>
      <c r="C132" s="29"/>
      <c r="D132" s="65" t="s">
        <v>164</v>
      </c>
      <c r="E132" s="26" t="s">
        <v>204</v>
      </c>
      <c r="F132" s="50">
        <v>90000</v>
      </c>
      <c r="G132" s="51"/>
      <c r="H132" s="104">
        <v>90000</v>
      </c>
      <c r="I132" s="102">
        <v>51704.56</v>
      </c>
      <c r="J132" s="13">
        <v>51704.56</v>
      </c>
      <c r="K132" s="15">
        <f t="shared" si="2"/>
        <v>0.57449511111111107</v>
      </c>
      <c r="M132" s="134"/>
      <c r="N132" s="129"/>
    </row>
    <row r="133" spans="1:14" x14ac:dyDescent="0.2">
      <c r="A133" s="10"/>
      <c r="B133" s="16"/>
      <c r="C133" s="30" t="s">
        <v>205</v>
      </c>
      <c r="D133" s="33" t="s">
        <v>206</v>
      </c>
      <c r="E133" s="19"/>
      <c r="F133" s="53">
        <v>12530.24</v>
      </c>
      <c r="G133" s="54"/>
      <c r="H133" s="31">
        <f>F133+G133</f>
        <v>12530.24</v>
      </c>
      <c r="I133" s="103">
        <v>-2282.3000000000002</v>
      </c>
      <c r="J133" s="22">
        <v>-2282.3000000000002</v>
      </c>
      <c r="K133" s="23">
        <f t="shared" si="2"/>
        <v>-0.1821433587864239</v>
      </c>
      <c r="M133" s="129"/>
    </row>
    <row r="134" spans="1:14" x14ac:dyDescent="0.2">
      <c r="A134" s="10"/>
      <c r="B134" s="16"/>
      <c r="C134" s="29"/>
      <c r="D134" s="29" t="s">
        <v>96</v>
      </c>
      <c r="E134" s="26" t="s">
        <v>206</v>
      </c>
      <c r="F134" s="50">
        <v>1500</v>
      </c>
      <c r="G134" s="51"/>
      <c r="H134" s="104">
        <v>1500</v>
      </c>
      <c r="I134" s="102">
        <v>0</v>
      </c>
      <c r="J134" s="13">
        <v>0</v>
      </c>
      <c r="K134" s="15">
        <f t="shared" si="2"/>
        <v>0</v>
      </c>
    </row>
    <row r="135" spans="1:14" ht="22.5" x14ac:dyDescent="0.2">
      <c r="A135" s="10"/>
      <c r="B135" s="16"/>
      <c r="C135" s="29"/>
      <c r="D135" s="29" t="s">
        <v>207</v>
      </c>
      <c r="E135" s="26" t="s">
        <v>208</v>
      </c>
      <c r="F135" s="50">
        <v>1000</v>
      </c>
      <c r="G135" s="51"/>
      <c r="H135" s="104">
        <v>1000</v>
      </c>
      <c r="I135" s="102">
        <v>0</v>
      </c>
      <c r="J135" s="13">
        <v>0</v>
      </c>
      <c r="K135" s="15">
        <f t="shared" si="2"/>
        <v>0</v>
      </c>
    </row>
    <row r="136" spans="1:14" x14ac:dyDescent="0.2">
      <c r="A136" s="10"/>
      <c r="B136" s="96"/>
      <c r="C136" s="29"/>
      <c r="D136" s="29" t="s">
        <v>127</v>
      </c>
      <c r="E136" s="26" t="s">
        <v>209</v>
      </c>
      <c r="F136" s="50">
        <v>530.24</v>
      </c>
      <c r="G136" s="51"/>
      <c r="H136" s="104">
        <v>530.24</v>
      </c>
      <c r="I136" s="102">
        <v>0</v>
      </c>
      <c r="J136" s="13">
        <v>0</v>
      </c>
      <c r="K136" s="15">
        <f t="shared" si="2"/>
        <v>0</v>
      </c>
    </row>
    <row r="137" spans="1:14" x14ac:dyDescent="0.2">
      <c r="A137" s="10"/>
      <c r="B137" s="16"/>
      <c r="C137" s="29"/>
      <c r="D137" s="29" t="s">
        <v>72</v>
      </c>
      <c r="E137" s="26" t="s">
        <v>209</v>
      </c>
      <c r="F137" s="50">
        <v>5000</v>
      </c>
      <c r="G137" s="51"/>
      <c r="H137" s="104">
        <v>5000</v>
      </c>
      <c r="I137" s="102">
        <v>316.62</v>
      </c>
      <c r="J137" s="13">
        <v>316.62</v>
      </c>
      <c r="K137" s="15">
        <f t="shared" ref="K137:K142" si="3">J137/H137</f>
        <v>6.3324000000000005E-2</v>
      </c>
    </row>
    <row r="138" spans="1:14" x14ac:dyDescent="0.2">
      <c r="A138" s="10"/>
      <c r="B138" s="16"/>
      <c r="C138" s="29"/>
      <c r="D138" s="29" t="s">
        <v>90</v>
      </c>
      <c r="E138" s="26" t="s">
        <v>209</v>
      </c>
      <c r="F138" s="50">
        <v>1000</v>
      </c>
      <c r="G138" s="51"/>
      <c r="H138" s="104">
        <v>1000</v>
      </c>
      <c r="I138" s="102">
        <v>-3073.85</v>
      </c>
      <c r="J138" s="13">
        <v>-3073.85</v>
      </c>
      <c r="K138" s="15">
        <f t="shared" si="3"/>
        <v>-3.0738499999999997</v>
      </c>
    </row>
    <row r="139" spans="1:14" x14ac:dyDescent="0.2">
      <c r="A139" s="10"/>
      <c r="B139" s="16"/>
      <c r="C139" s="29"/>
      <c r="D139" s="29" t="s">
        <v>82</v>
      </c>
      <c r="E139" s="26" t="s">
        <v>209</v>
      </c>
      <c r="F139" s="50">
        <v>1500</v>
      </c>
      <c r="G139" s="51"/>
      <c r="H139" s="104">
        <v>1500</v>
      </c>
      <c r="I139" s="102">
        <v>474.93</v>
      </c>
      <c r="J139" s="13">
        <v>474.93</v>
      </c>
      <c r="K139" s="15">
        <f t="shared" si="3"/>
        <v>0.31662000000000001</v>
      </c>
    </row>
    <row r="140" spans="1:14" x14ac:dyDescent="0.2">
      <c r="A140" s="10"/>
      <c r="B140" s="16"/>
      <c r="C140" s="29"/>
      <c r="D140" s="29" t="s">
        <v>164</v>
      </c>
      <c r="E140" s="26" t="s">
        <v>209</v>
      </c>
      <c r="F140" s="50">
        <v>1000</v>
      </c>
      <c r="G140" s="51"/>
      <c r="H140" s="104">
        <v>1000</v>
      </c>
      <c r="I140" s="102">
        <v>0</v>
      </c>
      <c r="J140" s="13">
        <v>0</v>
      </c>
      <c r="K140" s="15">
        <f t="shared" si="3"/>
        <v>0</v>
      </c>
    </row>
    <row r="141" spans="1:14" x14ac:dyDescent="0.2">
      <c r="A141" s="10"/>
      <c r="B141" s="16"/>
      <c r="C141" s="29"/>
      <c r="D141" s="29" t="s">
        <v>43</v>
      </c>
      <c r="E141" s="26" t="s">
        <v>209</v>
      </c>
      <c r="F141" s="50">
        <v>1000</v>
      </c>
      <c r="G141" s="51"/>
      <c r="H141" s="104">
        <v>1000</v>
      </c>
      <c r="I141" s="102">
        <v>0</v>
      </c>
      <c r="J141" s="13">
        <v>0</v>
      </c>
      <c r="K141" s="15">
        <f t="shared" si="3"/>
        <v>0</v>
      </c>
    </row>
    <row r="142" spans="1:14" x14ac:dyDescent="0.2">
      <c r="A142" s="10"/>
      <c r="B142" s="16"/>
      <c r="C142" s="30" t="s">
        <v>210</v>
      </c>
      <c r="D142" s="33" t="s">
        <v>211</v>
      </c>
      <c r="E142" s="19"/>
      <c r="F142" s="53">
        <v>5000</v>
      </c>
      <c r="G142" s="54"/>
      <c r="H142" s="31">
        <f>F142+G142</f>
        <v>5000</v>
      </c>
      <c r="I142" s="103">
        <v>3290</v>
      </c>
      <c r="J142" s="22">
        <v>3290</v>
      </c>
      <c r="K142" s="23">
        <f t="shared" si="3"/>
        <v>0.65800000000000003</v>
      </c>
    </row>
    <row r="143" spans="1:14" ht="22.5" x14ac:dyDescent="0.2">
      <c r="A143" s="10"/>
      <c r="B143" s="16"/>
      <c r="C143" s="29"/>
      <c r="D143" s="66" t="s">
        <v>72</v>
      </c>
      <c r="E143" s="26" t="s">
        <v>212</v>
      </c>
      <c r="F143" s="50">
        <v>5000</v>
      </c>
      <c r="G143" s="51"/>
      <c r="H143" s="104"/>
      <c r="I143" s="102"/>
      <c r="J143" s="13"/>
      <c r="K143" s="15"/>
    </row>
    <row r="144" spans="1:14" x14ac:dyDescent="0.2">
      <c r="A144" s="10"/>
      <c r="B144" s="16"/>
      <c r="C144" s="30" t="s">
        <v>213</v>
      </c>
      <c r="D144" s="33" t="s">
        <v>214</v>
      </c>
      <c r="E144" s="19"/>
      <c r="F144" s="53">
        <v>1232786</v>
      </c>
      <c r="G144" s="54"/>
      <c r="H144" s="31">
        <f>F144+G144</f>
        <v>1232786</v>
      </c>
      <c r="I144" s="130">
        <v>260664.21</v>
      </c>
      <c r="J144" s="75">
        <v>260664.21</v>
      </c>
      <c r="K144" s="23">
        <f>J144/H144</f>
        <v>0.21144319452037905</v>
      </c>
      <c r="M144" s="129"/>
      <c r="N144" s="129"/>
    </row>
    <row r="145" spans="1:11" ht="22.5" x14ac:dyDescent="0.2">
      <c r="A145" s="10"/>
      <c r="B145" s="16"/>
      <c r="C145" s="29"/>
      <c r="D145" s="29" t="s">
        <v>96</v>
      </c>
      <c r="E145" s="26" t="s">
        <v>215</v>
      </c>
      <c r="F145" s="50">
        <v>4000</v>
      </c>
      <c r="G145" s="51"/>
      <c r="H145" s="104">
        <v>4000</v>
      </c>
      <c r="I145" s="131">
        <v>37068.29</v>
      </c>
      <c r="J145" s="132">
        <v>37068.29</v>
      </c>
      <c r="K145" s="15">
        <f>J145/H145</f>
        <v>9.2670724999999994</v>
      </c>
    </row>
    <row r="146" spans="1:11" ht="22.5" x14ac:dyDescent="0.2">
      <c r="A146" s="10"/>
      <c r="B146" s="16"/>
      <c r="C146" s="29"/>
      <c r="D146" s="26" t="s">
        <v>216</v>
      </c>
      <c r="E146" s="26" t="s">
        <v>217</v>
      </c>
      <c r="F146" s="50">
        <v>150</v>
      </c>
      <c r="G146" s="51"/>
      <c r="H146" s="104">
        <v>150</v>
      </c>
      <c r="I146" s="102">
        <v>0</v>
      </c>
      <c r="J146" s="13">
        <v>0</v>
      </c>
      <c r="K146" s="15">
        <f>J146/H146</f>
        <v>0</v>
      </c>
    </row>
    <row r="147" spans="1:11" ht="67.5" x14ac:dyDescent="0.2">
      <c r="A147" s="10"/>
      <c r="B147" s="16"/>
      <c r="C147" s="29"/>
      <c r="D147" s="26" t="s">
        <v>207</v>
      </c>
      <c r="E147" s="26" t="s">
        <v>218</v>
      </c>
      <c r="F147" s="50">
        <v>500</v>
      </c>
      <c r="G147" s="51"/>
      <c r="H147" s="104">
        <v>500</v>
      </c>
      <c r="I147" s="102">
        <v>261.58999999999997</v>
      </c>
      <c r="J147" s="13">
        <v>261.58999999999997</v>
      </c>
      <c r="K147" s="15">
        <f>J147/H147</f>
        <v>0.52317999999999998</v>
      </c>
    </row>
    <row r="148" spans="1:11" ht="33.75" x14ac:dyDescent="0.2">
      <c r="A148" s="10"/>
      <c r="B148" s="16"/>
      <c r="C148" s="29"/>
      <c r="D148" s="26" t="s">
        <v>219</v>
      </c>
      <c r="E148" s="26" t="s">
        <v>220</v>
      </c>
      <c r="F148" s="50">
        <v>72000</v>
      </c>
      <c r="G148" s="51"/>
      <c r="H148" s="104">
        <v>72000</v>
      </c>
      <c r="I148" s="102">
        <v>44331.37</v>
      </c>
      <c r="J148" s="13">
        <v>44331.37</v>
      </c>
      <c r="K148" s="15">
        <f>J148/H148</f>
        <v>0.61571347222222228</v>
      </c>
    </row>
    <row r="149" spans="1:11" ht="22.5" x14ac:dyDescent="0.2">
      <c r="A149" s="10"/>
      <c r="B149" s="16"/>
      <c r="C149" s="29"/>
      <c r="D149" s="26" t="s">
        <v>70</v>
      </c>
      <c r="E149" s="26" t="s">
        <v>221</v>
      </c>
      <c r="F149" s="50">
        <v>93136</v>
      </c>
      <c r="G149" s="51"/>
      <c r="H149" s="104">
        <v>93136</v>
      </c>
      <c r="I149" s="102">
        <v>54370.92</v>
      </c>
      <c r="J149" s="13">
        <v>54370.92</v>
      </c>
      <c r="K149" s="15">
        <f t="shared" ref="K149:K160" si="4">J149/H149</f>
        <v>0.5837798488232262</v>
      </c>
    </row>
    <row r="150" spans="1:11" ht="22.5" x14ac:dyDescent="0.2">
      <c r="A150" s="10"/>
      <c r="B150" s="16"/>
      <c r="C150" s="29"/>
      <c r="D150" s="26" t="s">
        <v>222</v>
      </c>
      <c r="E150" s="55" t="s">
        <v>223</v>
      </c>
      <c r="F150" s="50">
        <v>2000</v>
      </c>
      <c r="G150" s="51"/>
      <c r="H150" s="104">
        <v>2000</v>
      </c>
      <c r="I150" s="102">
        <v>0</v>
      </c>
      <c r="J150" s="13">
        <v>0</v>
      </c>
      <c r="K150" s="15">
        <f t="shared" si="4"/>
        <v>0</v>
      </c>
    </row>
    <row r="151" spans="1:11" ht="22.5" x14ac:dyDescent="0.2">
      <c r="A151" s="10"/>
      <c r="B151" s="16"/>
      <c r="C151" s="29"/>
      <c r="D151" s="26" t="s">
        <v>224</v>
      </c>
      <c r="E151" s="26" t="s">
        <v>225</v>
      </c>
      <c r="F151" s="50">
        <v>10000</v>
      </c>
      <c r="G151" s="51"/>
      <c r="H151" s="104">
        <v>10000</v>
      </c>
      <c r="I151" s="102">
        <v>7.89</v>
      </c>
      <c r="J151" s="13">
        <v>7.89</v>
      </c>
      <c r="K151" s="15">
        <f t="shared" si="4"/>
        <v>7.8899999999999999E-4</v>
      </c>
    </row>
    <row r="152" spans="1:11" ht="24.75" customHeight="1" x14ac:dyDescent="0.2">
      <c r="A152" s="10"/>
      <c r="B152" s="114"/>
      <c r="C152" s="29"/>
      <c r="D152" s="26" t="s">
        <v>195</v>
      </c>
      <c r="E152" s="26" t="s">
        <v>394</v>
      </c>
      <c r="F152" s="50">
        <v>7000</v>
      </c>
      <c r="G152" s="51"/>
      <c r="H152" s="104">
        <v>7000</v>
      </c>
      <c r="I152" s="102">
        <v>1173.8399999999999</v>
      </c>
      <c r="J152" s="13">
        <v>1173.8399999999999</v>
      </c>
      <c r="K152" s="15">
        <v>1</v>
      </c>
    </row>
    <row r="153" spans="1:11" x14ac:dyDescent="0.2">
      <c r="A153" s="10"/>
      <c r="B153" s="16"/>
      <c r="C153" s="29"/>
      <c r="D153" s="26" t="s">
        <v>15</v>
      </c>
      <c r="E153" s="26" t="s">
        <v>226</v>
      </c>
      <c r="F153" s="50">
        <v>50000</v>
      </c>
      <c r="G153" s="51"/>
      <c r="H153" s="104">
        <v>50000</v>
      </c>
      <c r="I153" s="102">
        <v>66471.179999999993</v>
      </c>
      <c r="J153" s="13">
        <v>66471.179999999993</v>
      </c>
      <c r="K153" s="15">
        <f t="shared" si="4"/>
        <v>1.3294235999999999</v>
      </c>
    </row>
    <row r="154" spans="1:11" ht="22.5" x14ac:dyDescent="0.2">
      <c r="A154" s="10"/>
      <c r="B154" s="125"/>
      <c r="C154" s="29"/>
      <c r="D154" s="26" t="s">
        <v>72</v>
      </c>
      <c r="E154" s="26" t="s">
        <v>384</v>
      </c>
      <c r="F154" s="50">
        <v>0</v>
      </c>
      <c r="G154" s="51"/>
      <c r="H154" s="104">
        <v>0</v>
      </c>
      <c r="I154" s="102">
        <v>30162.93</v>
      </c>
      <c r="J154" s="13">
        <v>30162.93</v>
      </c>
      <c r="K154" s="15">
        <v>1</v>
      </c>
    </row>
    <row r="155" spans="1:11" ht="22.5" x14ac:dyDescent="0.2">
      <c r="A155" s="10"/>
      <c r="B155" s="16"/>
      <c r="C155" s="29"/>
      <c r="D155" s="26" t="s">
        <v>90</v>
      </c>
      <c r="E155" s="26" t="s">
        <v>227</v>
      </c>
      <c r="F155" s="50">
        <v>10000</v>
      </c>
      <c r="G155" s="51"/>
      <c r="H155" s="104">
        <v>10000</v>
      </c>
      <c r="I155" s="102">
        <v>1324.25</v>
      </c>
      <c r="J155" s="13">
        <v>1324.25</v>
      </c>
      <c r="K155" s="15">
        <f t="shared" si="4"/>
        <v>0.13242499999999999</v>
      </c>
    </row>
    <row r="156" spans="1:11" ht="22.5" x14ac:dyDescent="0.2">
      <c r="A156" s="10"/>
      <c r="B156" s="125"/>
      <c r="C156" s="29"/>
      <c r="D156" s="26" t="s">
        <v>82</v>
      </c>
      <c r="E156" s="26" t="s">
        <v>384</v>
      </c>
      <c r="F156" s="50">
        <v>0</v>
      </c>
      <c r="G156" s="51"/>
      <c r="H156" s="104">
        <v>0</v>
      </c>
      <c r="I156" s="102">
        <v>23.67</v>
      </c>
      <c r="J156" s="13">
        <v>23.67</v>
      </c>
      <c r="K156" s="15">
        <v>1</v>
      </c>
    </row>
    <row r="157" spans="1:11" ht="22.5" x14ac:dyDescent="0.2">
      <c r="A157" s="10"/>
      <c r="B157" s="16"/>
      <c r="C157" s="29"/>
      <c r="D157" s="26" t="s">
        <v>202</v>
      </c>
      <c r="E157" s="26" t="s">
        <v>228</v>
      </c>
      <c r="F157" s="50">
        <v>621000</v>
      </c>
      <c r="G157" s="51"/>
      <c r="H157" s="104">
        <v>621000</v>
      </c>
      <c r="I157" s="102">
        <v>19951.650000000001</v>
      </c>
      <c r="J157" s="13">
        <v>19951.650000000001</v>
      </c>
      <c r="K157" s="15">
        <f t="shared" si="4"/>
        <v>3.2128260869565217E-2</v>
      </c>
    </row>
    <row r="158" spans="1:11" ht="22.5" x14ac:dyDescent="0.2">
      <c r="A158" s="10"/>
      <c r="B158" s="16"/>
      <c r="C158" s="29"/>
      <c r="D158" s="26" t="s">
        <v>164</v>
      </c>
      <c r="E158" s="26" t="s">
        <v>214</v>
      </c>
      <c r="F158" s="50">
        <v>18000</v>
      </c>
      <c r="G158" s="51"/>
      <c r="H158" s="104">
        <v>18000</v>
      </c>
      <c r="I158" s="102">
        <v>4353.45</v>
      </c>
      <c r="J158" s="13">
        <v>4353.45</v>
      </c>
      <c r="K158" s="15">
        <f t="shared" si="4"/>
        <v>0.24185833333333331</v>
      </c>
    </row>
    <row r="159" spans="1:11" ht="33.75" x14ac:dyDescent="0.2">
      <c r="A159" s="10"/>
      <c r="B159" s="16"/>
      <c r="C159" s="29"/>
      <c r="D159" s="26" t="s">
        <v>229</v>
      </c>
      <c r="E159" s="26" t="s">
        <v>230</v>
      </c>
      <c r="F159" s="50">
        <v>342000</v>
      </c>
      <c r="G159" s="51"/>
      <c r="H159" s="104">
        <v>342000</v>
      </c>
      <c r="I159" s="102">
        <v>0</v>
      </c>
      <c r="J159" s="13">
        <v>0</v>
      </c>
      <c r="K159" s="15">
        <f>J159/H159</f>
        <v>0</v>
      </c>
    </row>
    <row r="160" spans="1:11" ht="33.75" x14ac:dyDescent="0.2">
      <c r="A160" s="10"/>
      <c r="B160" s="16"/>
      <c r="C160" s="29"/>
      <c r="D160" s="26" t="s">
        <v>43</v>
      </c>
      <c r="E160" s="26" t="s">
        <v>231</v>
      </c>
      <c r="F160" s="50">
        <v>3000</v>
      </c>
      <c r="G160" s="51"/>
      <c r="H160" s="104">
        <v>3000</v>
      </c>
      <c r="I160" s="102">
        <v>1163.18</v>
      </c>
      <c r="J160" s="13">
        <v>1163.18</v>
      </c>
      <c r="K160" s="15">
        <f t="shared" si="4"/>
        <v>0.38772666666666666</v>
      </c>
    </row>
    <row r="161" spans="1:14" x14ac:dyDescent="0.2">
      <c r="A161" s="10"/>
      <c r="B161" s="16"/>
      <c r="C161" s="30" t="s">
        <v>232</v>
      </c>
      <c r="D161" s="33" t="s">
        <v>233</v>
      </c>
      <c r="E161" s="19"/>
      <c r="F161" s="53">
        <v>318577.40000000002</v>
      </c>
      <c r="G161" s="54"/>
      <c r="H161" s="31">
        <f>F161+G161</f>
        <v>318577.40000000002</v>
      </c>
      <c r="I161" s="103">
        <v>203815.53</v>
      </c>
      <c r="J161" s="22">
        <v>203815.53</v>
      </c>
      <c r="K161" s="23">
        <f>J161/H161</f>
        <v>0.63976769852475401</v>
      </c>
      <c r="M161" s="129"/>
      <c r="N161" s="129"/>
    </row>
    <row r="162" spans="1:14" ht="22.5" x14ac:dyDescent="0.2">
      <c r="A162" s="10"/>
      <c r="B162" s="16"/>
      <c r="C162" s="29"/>
      <c r="D162" s="29" t="s">
        <v>96</v>
      </c>
      <c r="E162" s="26" t="s">
        <v>234</v>
      </c>
      <c r="F162" s="50">
        <v>13000</v>
      </c>
      <c r="G162" s="51"/>
      <c r="H162" s="104">
        <v>13000</v>
      </c>
      <c r="I162" s="102">
        <v>426.42</v>
      </c>
      <c r="J162" s="13">
        <v>426.42</v>
      </c>
      <c r="K162" s="15">
        <f>J162/H162</f>
        <v>3.2801538461538465E-2</v>
      </c>
    </row>
    <row r="163" spans="1:14" ht="22.5" x14ac:dyDescent="0.2">
      <c r="A163" s="10"/>
      <c r="B163" s="16"/>
      <c r="C163" s="29"/>
      <c r="D163" s="29" t="s">
        <v>70</v>
      </c>
      <c r="E163" s="26" t="s">
        <v>235</v>
      </c>
      <c r="F163" s="50">
        <v>5477.4</v>
      </c>
      <c r="G163" s="51"/>
      <c r="H163" s="104">
        <v>5477.4</v>
      </c>
      <c r="I163" s="102">
        <v>231.23</v>
      </c>
      <c r="J163" s="13">
        <v>231.23</v>
      </c>
      <c r="K163" s="15">
        <f t="shared" ref="K163:K171" si="5">J163/H163</f>
        <v>4.2215284624091721E-2</v>
      </c>
    </row>
    <row r="164" spans="1:14" ht="35.25" customHeight="1" x14ac:dyDescent="0.2">
      <c r="A164" s="10"/>
      <c r="B164" s="16"/>
      <c r="C164" s="29"/>
      <c r="D164" s="29" t="s">
        <v>224</v>
      </c>
      <c r="E164" s="26" t="s">
        <v>236</v>
      </c>
      <c r="F164" s="50">
        <v>45000</v>
      </c>
      <c r="G164" s="51"/>
      <c r="H164" s="104">
        <v>45000</v>
      </c>
      <c r="I164" s="102">
        <v>998</v>
      </c>
      <c r="J164" s="13">
        <v>998</v>
      </c>
      <c r="K164" s="15">
        <f t="shared" si="5"/>
        <v>2.2177777777777779E-2</v>
      </c>
    </row>
    <row r="165" spans="1:14" x14ac:dyDescent="0.2">
      <c r="A165" s="10"/>
      <c r="B165" s="114"/>
      <c r="C165" s="29"/>
      <c r="D165" s="29" t="s">
        <v>195</v>
      </c>
      <c r="E165" s="26" t="s">
        <v>383</v>
      </c>
      <c r="F165" s="50">
        <v>100</v>
      </c>
      <c r="G165" s="51"/>
      <c r="H165" s="104">
        <v>100</v>
      </c>
      <c r="I165" s="102">
        <v>0</v>
      </c>
      <c r="J165" s="13">
        <v>0</v>
      </c>
      <c r="K165" s="15">
        <f t="shared" si="5"/>
        <v>0</v>
      </c>
    </row>
    <row r="166" spans="1:14" x14ac:dyDescent="0.2">
      <c r="A166" s="10"/>
      <c r="B166" s="16"/>
      <c r="C166" s="29"/>
      <c r="D166" s="29" t="s">
        <v>15</v>
      </c>
      <c r="E166" s="26" t="s">
        <v>237</v>
      </c>
      <c r="F166" s="50">
        <v>45000</v>
      </c>
      <c r="G166" s="51"/>
      <c r="H166" s="104">
        <v>45000</v>
      </c>
      <c r="I166" s="102">
        <v>61526.26</v>
      </c>
      <c r="J166" s="13">
        <v>61526.26</v>
      </c>
      <c r="K166" s="15">
        <f t="shared" si="5"/>
        <v>1.3672502222222223</v>
      </c>
    </row>
    <row r="167" spans="1:14" x14ac:dyDescent="0.2">
      <c r="A167" s="10"/>
      <c r="B167" s="16"/>
      <c r="C167" s="29"/>
      <c r="D167" s="29" t="s">
        <v>72</v>
      </c>
      <c r="E167" s="26" t="s">
        <v>376</v>
      </c>
      <c r="F167" s="50">
        <v>25000</v>
      </c>
      <c r="G167" s="51"/>
      <c r="H167" s="104">
        <v>25000</v>
      </c>
      <c r="I167" s="102">
        <v>4912.21</v>
      </c>
      <c r="J167" s="13">
        <v>4912.21</v>
      </c>
      <c r="K167" s="15">
        <f t="shared" si="5"/>
        <v>0.19648840000000001</v>
      </c>
    </row>
    <row r="168" spans="1:14" x14ac:dyDescent="0.2">
      <c r="A168" s="10"/>
      <c r="B168" s="16"/>
      <c r="C168" s="29"/>
      <c r="D168" s="29" t="s">
        <v>90</v>
      </c>
      <c r="E168" s="26" t="s">
        <v>199</v>
      </c>
      <c r="F168" s="50">
        <v>12000</v>
      </c>
      <c r="G168" s="51"/>
      <c r="H168" s="104">
        <v>12000</v>
      </c>
      <c r="I168" s="102">
        <v>584.78</v>
      </c>
      <c r="J168" s="13">
        <v>584.78</v>
      </c>
      <c r="K168" s="15">
        <f t="shared" si="5"/>
        <v>4.8731666666666666E-2</v>
      </c>
    </row>
    <row r="169" spans="1:14" x14ac:dyDescent="0.2">
      <c r="A169" s="10"/>
      <c r="B169" s="16"/>
      <c r="C169" s="29"/>
      <c r="D169" s="29" t="s">
        <v>202</v>
      </c>
      <c r="E169" s="26" t="s">
        <v>238</v>
      </c>
      <c r="F169" s="50">
        <v>65000</v>
      </c>
      <c r="G169" s="51"/>
      <c r="H169" s="104">
        <v>65000</v>
      </c>
      <c r="I169" s="102">
        <v>0</v>
      </c>
      <c r="J169" s="13">
        <v>0</v>
      </c>
      <c r="K169" s="15">
        <f t="shared" si="5"/>
        <v>0</v>
      </c>
    </row>
    <row r="170" spans="1:14" ht="33.75" x14ac:dyDescent="0.2">
      <c r="A170" s="10"/>
      <c r="B170" s="16"/>
      <c r="C170" s="29"/>
      <c r="D170" s="29" t="s">
        <v>164</v>
      </c>
      <c r="E170" s="26" t="s">
        <v>239</v>
      </c>
      <c r="F170" s="50">
        <v>58000</v>
      </c>
      <c r="G170" s="51"/>
      <c r="H170" s="104">
        <v>58000</v>
      </c>
      <c r="I170" s="102">
        <v>76778.100000000006</v>
      </c>
      <c r="J170" s="13">
        <v>76778.100000000006</v>
      </c>
      <c r="K170" s="15">
        <f t="shared" si="5"/>
        <v>1.3237603448275863</v>
      </c>
    </row>
    <row r="171" spans="1:14" ht="22.5" x14ac:dyDescent="0.2">
      <c r="A171" s="10"/>
      <c r="B171" s="16"/>
      <c r="C171" s="29"/>
      <c r="D171" s="29" t="s">
        <v>43</v>
      </c>
      <c r="E171" s="26" t="s">
        <v>240</v>
      </c>
      <c r="F171" s="50">
        <v>50000</v>
      </c>
      <c r="G171" s="51"/>
      <c r="H171" s="104">
        <v>50000</v>
      </c>
      <c r="I171" s="102">
        <v>58358.53</v>
      </c>
      <c r="J171" s="13">
        <v>58358.53</v>
      </c>
      <c r="K171" s="15">
        <f t="shared" si="5"/>
        <v>1.1671705999999999</v>
      </c>
    </row>
    <row r="172" spans="1:14" x14ac:dyDescent="0.2">
      <c r="A172" s="10"/>
      <c r="B172" s="16" t="s">
        <v>241</v>
      </c>
      <c r="C172" s="135" t="s">
        <v>242</v>
      </c>
      <c r="D172" s="135"/>
      <c r="E172" s="135"/>
      <c r="F172" s="50"/>
      <c r="G172" s="51"/>
      <c r="H172" s="104"/>
      <c r="I172" s="102"/>
      <c r="J172" s="13"/>
      <c r="K172" s="15"/>
    </row>
    <row r="173" spans="1:14" x14ac:dyDescent="0.2">
      <c r="A173" s="10"/>
      <c r="B173" s="16"/>
      <c r="C173" s="30" t="s">
        <v>243</v>
      </c>
      <c r="D173" s="33" t="s">
        <v>244</v>
      </c>
      <c r="E173" s="19"/>
      <c r="F173" s="53">
        <v>1415480.27</v>
      </c>
      <c r="G173" s="54"/>
      <c r="H173" s="31">
        <f>F173+G173</f>
        <v>1415480.27</v>
      </c>
      <c r="I173" s="31">
        <v>1414772.99</v>
      </c>
      <c r="J173" s="22">
        <v>1414772.99</v>
      </c>
      <c r="K173" s="23">
        <f>J173/H173</f>
        <v>0.99950032507341124</v>
      </c>
      <c r="M173" s="129"/>
    </row>
    <row r="174" spans="1:14" x14ac:dyDescent="0.2">
      <c r="A174" s="10"/>
      <c r="B174" s="16"/>
      <c r="C174" s="29"/>
      <c r="D174" s="29" t="s">
        <v>72</v>
      </c>
      <c r="E174" s="26" t="s">
        <v>245</v>
      </c>
      <c r="F174" s="50">
        <v>1415480.27</v>
      </c>
      <c r="G174" s="51"/>
      <c r="H174" s="104">
        <v>1415480.27</v>
      </c>
      <c r="I174" s="102">
        <v>1410733.44</v>
      </c>
      <c r="J174" s="13">
        <v>1410733.44</v>
      </c>
      <c r="K174" s="15">
        <f t="shared" ref="K174" si="6">J174/H174</f>
        <v>0.99664648805030676</v>
      </c>
    </row>
    <row r="175" spans="1:14" x14ac:dyDescent="0.2">
      <c r="A175" s="10"/>
      <c r="B175" s="128"/>
      <c r="C175" s="29"/>
      <c r="D175" s="29" t="s">
        <v>90</v>
      </c>
      <c r="E175" s="63" t="s">
        <v>389</v>
      </c>
      <c r="F175" s="50">
        <v>0</v>
      </c>
      <c r="G175" s="51"/>
      <c r="H175" s="104">
        <v>0</v>
      </c>
      <c r="I175" s="102">
        <v>4039.55</v>
      </c>
      <c r="J175" s="13">
        <v>4039.55</v>
      </c>
      <c r="K175" s="15">
        <v>1</v>
      </c>
    </row>
    <row r="176" spans="1:14" x14ac:dyDescent="0.2">
      <c r="A176" s="10"/>
      <c r="B176" s="16"/>
      <c r="C176" s="30" t="s">
        <v>246</v>
      </c>
      <c r="D176" s="33" t="s">
        <v>247</v>
      </c>
      <c r="E176" s="19"/>
      <c r="F176" s="53">
        <v>40000</v>
      </c>
      <c r="G176" s="54"/>
      <c r="H176" s="31">
        <f>F176+G176</f>
        <v>40000</v>
      </c>
      <c r="I176" s="103">
        <v>22306.46</v>
      </c>
      <c r="J176" s="22">
        <v>22306.46</v>
      </c>
      <c r="K176" s="23">
        <f>J176/H176</f>
        <v>0.55766150000000003</v>
      </c>
    </row>
    <row r="177" spans="1:14" ht="22.5" x14ac:dyDescent="0.2">
      <c r="A177" s="10"/>
      <c r="B177" s="16"/>
      <c r="C177" s="29"/>
      <c r="D177" s="29" t="s">
        <v>43</v>
      </c>
      <c r="E177" s="26" t="s">
        <v>248</v>
      </c>
      <c r="F177" s="50">
        <v>40000</v>
      </c>
      <c r="G177" s="51"/>
      <c r="H177" s="104"/>
      <c r="I177" s="102"/>
      <c r="J177" s="13"/>
      <c r="K177" s="15"/>
    </row>
    <row r="178" spans="1:14" x14ac:dyDescent="0.2">
      <c r="A178" s="10"/>
      <c r="B178" s="16"/>
      <c r="C178" s="30" t="s">
        <v>249</v>
      </c>
      <c r="D178" s="33" t="s">
        <v>250</v>
      </c>
      <c r="E178" s="19"/>
      <c r="F178" s="53">
        <v>140000</v>
      </c>
      <c r="G178" s="54"/>
      <c r="H178" s="31">
        <f>F178+G178</f>
        <v>140000</v>
      </c>
      <c r="I178" s="103">
        <v>115075.23</v>
      </c>
      <c r="J178" s="22">
        <v>115075.23</v>
      </c>
      <c r="K178" s="23">
        <f t="shared" ref="K178:K182" si="7">J178/H178</f>
        <v>0.82196592857142858</v>
      </c>
    </row>
    <row r="179" spans="1:14" x14ac:dyDescent="0.2">
      <c r="A179" s="10"/>
      <c r="B179" s="16"/>
      <c r="C179" s="29"/>
      <c r="D179" s="29" t="s">
        <v>224</v>
      </c>
      <c r="E179" s="26" t="s">
        <v>381</v>
      </c>
      <c r="F179" s="50">
        <v>130000</v>
      </c>
      <c r="G179" s="51"/>
      <c r="H179" s="104">
        <v>130000</v>
      </c>
      <c r="I179" s="102">
        <v>115075.23</v>
      </c>
      <c r="J179" s="13">
        <v>115075.23</v>
      </c>
      <c r="K179" s="15">
        <f t="shared" si="7"/>
        <v>0.88519407692307694</v>
      </c>
    </row>
    <row r="180" spans="1:14" ht="22.5" x14ac:dyDescent="0.2">
      <c r="A180" s="10"/>
      <c r="B180" s="97"/>
      <c r="C180" s="29"/>
      <c r="D180" s="29" t="s">
        <v>72</v>
      </c>
      <c r="E180" s="26" t="s">
        <v>252</v>
      </c>
      <c r="F180" s="50">
        <v>10000</v>
      </c>
      <c r="G180" s="51"/>
      <c r="H180" s="104">
        <v>10000</v>
      </c>
      <c r="I180" s="102">
        <v>0</v>
      </c>
      <c r="J180" s="13">
        <v>0</v>
      </c>
      <c r="K180" s="15">
        <f t="shared" si="7"/>
        <v>0</v>
      </c>
    </row>
    <row r="181" spans="1:14" x14ac:dyDescent="0.2">
      <c r="A181" s="10"/>
      <c r="B181" s="16"/>
      <c r="C181" s="30" t="s">
        <v>253</v>
      </c>
      <c r="D181" s="33" t="s">
        <v>254</v>
      </c>
      <c r="E181" s="19"/>
      <c r="F181" s="53">
        <v>2943149.82</v>
      </c>
      <c r="G181" s="54"/>
      <c r="H181" s="31">
        <f>F181+G181</f>
        <v>2943149.82</v>
      </c>
      <c r="I181" s="103">
        <v>2138426.63</v>
      </c>
      <c r="J181" s="22">
        <v>2138426.63</v>
      </c>
      <c r="K181" s="23">
        <f t="shared" si="7"/>
        <v>0.72657756512035121</v>
      </c>
      <c r="M181" s="129"/>
      <c r="N181" s="129"/>
    </row>
    <row r="182" spans="1:14" ht="32.25" customHeight="1" x14ac:dyDescent="0.2">
      <c r="A182" s="10"/>
      <c r="B182" s="16"/>
      <c r="C182" s="29"/>
      <c r="D182" s="29" t="s">
        <v>207</v>
      </c>
      <c r="E182" s="26" t="s">
        <v>255</v>
      </c>
      <c r="F182" s="50">
        <v>50000</v>
      </c>
      <c r="G182" s="51"/>
      <c r="H182" s="104">
        <v>50000</v>
      </c>
      <c r="I182" s="102">
        <v>43013.18</v>
      </c>
      <c r="J182" s="13">
        <v>43013.18</v>
      </c>
      <c r="K182" s="15">
        <f t="shared" si="7"/>
        <v>0.86026360000000002</v>
      </c>
    </row>
    <row r="183" spans="1:14" ht="33.75" x14ac:dyDescent="0.2">
      <c r="A183" s="10"/>
      <c r="B183" s="16"/>
      <c r="C183" s="29"/>
      <c r="D183" s="26" t="s">
        <v>256</v>
      </c>
      <c r="E183" s="26" t="s">
        <v>257</v>
      </c>
      <c r="F183" s="50">
        <v>42000</v>
      </c>
      <c r="G183" s="51"/>
      <c r="H183" s="104">
        <v>42000</v>
      </c>
      <c r="I183" s="102">
        <v>37775.040000000001</v>
      </c>
      <c r="J183" s="13">
        <v>37775.040000000001</v>
      </c>
      <c r="K183" s="15">
        <f t="shared" ref="K183:K193" si="8">J183/H183</f>
        <v>0.89940571428571425</v>
      </c>
    </row>
    <row r="184" spans="1:14" ht="34.5" customHeight="1" x14ac:dyDescent="0.2">
      <c r="A184" s="10"/>
      <c r="B184" s="16"/>
      <c r="C184" s="29"/>
      <c r="D184" s="26" t="s">
        <v>125</v>
      </c>
      <c r="E184" s="26" t="s">
        <v>258</v>
      </c>
      <c r="F184" s="50">
        <v>18050</v>
      </c>
      <c r="G184" s="51"/>
      <c r="H184" s="104">
        <v>18050</v>
      </c>
      <c r="I184" s="102">
        <v>0</v>
      </c>
      <c r="J184" s="13">
        <v>0</v>
      </c>
      <c r="K184" s="15">
        <f t="shared" si="8"/>
        <v>0</v>
      </c>
    </row>
    <row r="185" spans="1:14" ht="12" customHeight="1" x14ac:dyDescent="0.2">
      <c r="A185" s="10"/>
      <c r="B185" s="16"/>
      <c r="C185" s="29"/>
      <c r="D185" s="26" t="s">
        <v>251</v>
      </c>
      <c r="E185" s="26" t="s">
        <v>259</v>
      </c>
      <c r="F185" s="50">
        <v>20000</v>
      </c>
      <c r="G185" s="51"/>
      <c r="H185" s="104">
        <v>20000</v>
      </c>
      <c r="I185" s="102">
        <v>0</v>
      </c>
      <c r="J185" s="13">
        <v>0</v>
      </c>
      <c r="K185" s="15">
        <f t="shared" si="8"/>
        <v>0</v>
      </c>
    </row>
    <row r="186" spans="1:14" ht="22.5" x14ac:dyDescent="0.2">
      <c r="A186" s="10"/>
      <c r="B186" s="16"/>
      <c r="C186" s="29"/>
      <c r="D186" s="26" t="s">
        <v>127</v>
      </c>
      <c r="E186" s="26" t="s">
        <v>260</v>
      </c>
      <c r="F186" s="50">
        <v>9000</v>
      </c>
      <c r="G186" s="51"/>
      <c r="H186" s="104">
        <v>9000</v>
      </c>
      <c r="I186" s="102">
        <v>2000</v>
      </c>
      <c r="J186" s="13">
        <v>2000</v>
      </c>
      <c r="K186" s="15">
        <f t="shared" si="8"/>
        <v>0.22222222222222221</v>
      </c>
    </row>
    <row r="187" spans="1:14" ht="22.5" x14ac:dyDescent="0.2">
      <c r="A187" s="10"/>
      <c r="B187" s="16"/>
      <c r="C187" s="29"/>
      <c r="D187" s="26" t="s">
        <v>129</v>
      </c>
      <c r="E187" s="26" t="s">
        <v>261</v>
      </c>
      <c r="F187" s="50">
        <v>9000</v>
      </c>
      <c r="G187" s="51"/>
      <c r="H187" s="104">
        <v>9000</v>
      </c>
      <c r="I187" s="102">
        <v>12176.84</v>
      </c>
      <c r="J187" s="13">
        <v>12176.84</v>
      </c>
      <c r="K187" s="15">
        <f t="shared" si="8"/>
        <v>1.3529822222222223</v>
      </c>
    </row>
    <row r="188" spans="1:14" ht="45" x14ac:dyDescent="0.2">
      <c r="A188" s="10"/>
      <c r="B188" s="16"/>
      <c r="C188" s="29"/>
      <c r="D188" s="26" t="s">
        <v>72</v>
      </c>
      <c r="E188" s="26" t="s">
        <v>262</v>
      </c>
      <c r="F188" s="50">
        <v>75000</v>
      </c>
      <c r="G188" s="51"/>
      <c r="H188" s="104">
        <v>75000</v>
      </c>
      <c r="I188" s="102">
        <v>209307.71</v>
      </c>
      <c r="J188" s="13">
        <v>209307.71</v>
      </c>
      <c r="K188" s="15">
        <f t="shared" si="8"/>
        <v>2.7907694666666667</v>
      </c>
    </row>
    <row r="189" spans="1:14" ht="12" customHeight="1" x14ac:dyDescent="0.2">
      <c r="A189" s="10"/>
      <c r="B189" s="16"/>
      <c r="C189" s="29"/>
      <c r="D189" s="26" t="s">
        <v>90</v>
      </c>
      <c r="E189" s="26" t="s">
        <v>263</v>
      </c>
      <c r="F189" s="50">
        <v>12000</v>
      </c>
      <c r="G189" s="51"/>
      <c r="H189" s="104">
        <v>12000</v>
      </c>
      <c r="I189" s="102">
        <v>18585.77</v>
      </c>
      <c r="J189" s="13">
        <v>18585.77</v>
      </c>
      <c r="K189" s="15">
        <f t="shared" si="8"/>
        <v>1.5488141666666666</v>
      </c>
    </row>
    <row r="190" spans="1:14" ht="45" x14ac:dyDescent="0.2">
      <c r="A190" s="10"/>
      <c r="B190" s="16"/>
      <c r="C190" s="29"/>
      <c r="D190" s="26" t="s">
        <v>82</v>
      </c>
      <c r="E190" s="26" t="s">
        <v>264</v>
      </c>
      <c r="F190" s="50">
        <v>2671131.8199999998</v>
      </c>
      <c r="G190" s="51"/>
      <c r="H190" s="104">
        <v>2671131.8199999998</v>
      </c>
      <c r="I190" s="102">
        <v>1762937.25</v>
      </c>
      <c r="J190" s="13">
        <v>1762937.25</v>
      </c>
      <c r="K190" s="15">
        <f t="shared" si="8"/>
        <v>0.65999634941266216</v>
      </c>
    </row>
    <row r="191" spans="1:14" x14ac:dyDescent="0.2">
      <c r="A191" s="10"/>
      <c r="B191" s="16"/>
      <c r="C191" s="29"/>
      <c r="D191" s="26" t="s">
        <v>164</v>
      </c>
      <c r="E191" s="26" t="s">
        <v>265</v>
      </c>
      <c r="F191" s="50">
        <v>968</v>
      </c>
      <c r="G191" s="51"/>
      <c r="H191" s="104">
        <v>968</v>
      </c>
      <c r="I191" s="102">
        <v>0</v>
      </c>
      <c r="J191" s="13">
        <v>0</v>
      </c>
      <c r="K191" s="15">
        <f t="shared" si="8"/>
        <v>0</v>
      </c>
    </row>
    <row r="192" spans="1:14" x14ac:dyDescent="0.2">
      <c r="A192" s="10"/>
      <c r="B192" s="126"/>
      <c r="C192" s="29"/>
      <c r="D192" s="26" t="s">
        <v>43</v>
      </c>
      <c r="E192" s="26" t="s">
        <v>388</v>
      </c>
      <c r="F192" s="50">
        <v>0</v>
      </c>
      <c r="G192" s="51"/>
      <c r="H192" s="104">
        <v>0</v>
      </c>
      <c r="I192" s="102">
        <v>14864.85</v>
      </c>
      <c r="J192" s="13">
        <v>14864.85</v>
      </c>
      <c r="K192" s="15">
        <v>1</v>
      </c>
    </row>
    <row r="193" spans="1:14" x14ac:dyDescent="0.2">
      <c r="A193" s="10"/>
      <c r="B193" s="16"/>
      <c r="C193" s="29"/>
      <c r="D193" s="26" t="s">
        <v>51</v>
      </c>
      <c r="E193" s="26" t="s">
        <v>266</v>
      </c>
      <c r="F193" s="50">
        <v>36000</v>
      </c>
      <c r="G193" s="51"/>
      <c r="H193" s="104">
        <v>36000</v>
      </c>
      <c r="I193" s="102">
        <v>37765.99</v>
      </c>
      <c r="J193" s="13">
        <v>37765.99</v>
      </c>
      <c r="K193" s="15">
        <f t="shared" si="8"/>
        <v>1.0490552777777777</v>
      </c>
    </row>
    <row r="194" spans="1:14" x14ac:dyDescent="0.2">
      <c r="A194" s="10"/>
      <c r="B194" s="16"/>
      <c r="C194" s="30" t="s">
        <v>267</v>
      </c>
      <c r="D194" s="33" t="s">
        <v>268</v>
      </c>
      <c r="E194" s="19"/>
      <c r="F194" s="53">
        <v>530891.80000000005</v>
      </c>
      <c r="G194" s="54"/>
      <c r="H194" s="31">
        <f>F194+G194</f>
        <v>530891.80000000005</v>
      </c>
      <c r="I194" s="130">
        <v>499222.48</v>
      </c>
      <c r="J194" s="75">
        <v>499222.48</v>
      </c>
      <c r="K194" s="23">
        <f>J194/H194</f>
        <v>0.94034694075139214</v>
      </c>
      <c r="M194" s="129"/>
      <c r="N194" s="129"/>
    </row>
    <row r="195" spans="1:14" ht="22.5" x14ac:dyDescent="0.2">
      <c r="A195" s="10"/>
      <c r="B195" s="16"/>
      <c r="C195" s="29"/>
      <c r="D195" s="29" t="s">
        <v>96</v>
      </c>
      <c r="E195" s="26" t="s">
        <v>269</v>
      </c>
      <c r="F195" s="50">
        <v>239029.8</v>
      </c>
      <c r="G195" s="51"/>
      <c r="H195" s="107">
        <v>239029.8</v>
      </c>
      <c r="I195" s="131">
        <v>215154.04</v>
      </c>
      <c r="J195" s="132">
        <v>215154.04</v>
      </c>
      <c r="K195" s="15">
        <f>J195/H195</f>
        <v>0.90011387701449785</v>
      </c>
      <c r="L195" s="129"/>
    </row>
    <row r="196" spans="1:14" ht="22.5" x14ac:dyDescent="0.2">
      <c r="A196" s="10"/>
      <c r="B196" s="16"/>
      <c r="C196" s="29"/>
      <c r="D196" s="29" t="s">
        <v>51</v>
      </c>
      <c r="E196" s="26" t="s">
        <v>270</v>
      </c>
      <c r="F196" s="50">
        <v>276275</v>
      </c>
      <c r="G196" s="51"/>
      <c r="H196" s="107">
        <v>276275</v>
      </c>
      <c r="I196" s="131">
        <v>276274.92</v>
      </c>
      <c r="J196" s="132">
        <v>276274.92</v>
      </c>
      <c r="K196" s="15">
        <f>J196/H196</f>
        <v>0.99999971043344493</v>
      </c>
      <c r="L196" s="129"/>
    </row>
    <row r="197" spans="1:14" x14ac:dyDescent="0.2">
      <c r="A197" s="10"/>
      <c r="B197" s="16"/>
      <c r="C197" s="29"/>
      <c r="D197" s="29" t="s">
        <v>100</v>
      </c>
      <c r="E197" s="26" t="s">
        <v>271</v>
      </c>
      <c r="F197" s="50">
        <v>15587</v>
      </c>
      <c r="G197" s="51"/>
      <c r="H197" s="107">
        <v>15587</v>
      </c>
      <c r="I197" s="131">
        <v>7793.52</v>
      </c>
      <c r="J197" s="132">
        <v>7793.52</v>
      </c>
      <c r="K197" s="15">
        <f>J197/H197</f>
        <v>0.50000128312054926</v>
      </c>
    </row>
    <row r="198" spans="1:14" x14ac:dyDescent="0.2">
      <c r="A198" s="10" t="s">
        <v>272</v>
      </c>
      <c r="B198" s="135" t="s">
        <v>273</v>
      </c>
      <c r="C198" s="135"/>
      <c r="D198" s="135"/>
      <c r="E198" s="135"/>
      <c r="F198" s="11"/>
      <c r="G198" s="12"/>
      <c r="H198" s="104"/>
      <c r="I198" s="131"/>
      <c r="J198" s="132"/>
      <c r="K198" s="15"/>
    </row>
    <row r="199" spans="1:14" x14ac:dyDescent="0.2">
      <c r="A199" s="10"/>
      <c r="B199" s="16" t="s">
        <v>274</v>
      </c>
      <c r="C199" s="135" t="s">
        <v>275</v>
      </c>
      <c r="D199" s="135"/>
      <c r="E199" s="135"/>
      <c r="F199" s="27"/>
      <c r="G199" s="12"/>
      <c r="H199" s="104"/>
      <c r="I199" s="102"/>
      <c r="J199" s="13"/>
      <c r="K199" s="15"/>
    </row>
    <row r="200" spans="1:14" x14ac:dyDescent="0.2">
      <c r="A200" s="10"/>
      <c r="B200" s="16"/>
      <c r="C200" s="30" t="s">
        <v>276</v>
      </c>
      <c r="D200" s="33" t="s">
        <v>275</v>
      </c>
      <c r="E200" s="19"/>
      <c r="F200" s="53">
        <v>452555</v>
      </c>
      <c r="G200" s="54"/>
      <c r="H200" s="31">
        <f>F200+G200</f>
        <v>452555</v>
      </c>
      <c r="I200" s="103">
        <v>129255.84</v>
      </c>
      <c r="J200" s="22">
        <v>129255.84</v>
      </c>
      <c r="K200" s="23">
        <f t="shared" ref="K200:K213" si="9">J200/H200</f>
        <v>0.28561354973428643</v>
      </c>
      <c r="M200" s="129"/>
      <c r="N200" s="129"/>
    </row>
    <row r="201" spans="1:14" x14ac:dyDescent="0.2">
      <c r="A201" s="10"/>
      <c r="B201" s="16"/>
      <c r="C201" s="29"/>
      <c r="D201" s="29" t="s">
        <v>277</v>
      </c>
      <c r="E201" s="26" t="s">
        <v>278</v>
      </c>
      <c r="F201" s="11">
        <v>2000</v>
      </c>
      <c r="G201" s="12"/>
      <c r="H201" s="104">
        <v>2000</v>
      </c>
      <c r="I201" s="102">
        <v>862.88</v>
      </c>
      <c r="J201" s="13">
        <v>862.88</v>
      </c>
      <c r="K201" s="15">
        <f t="shared" si="9"/>
        <v>0.43143999999999999</v>
      </c>
    </row>
    <row r="202" spans="1:14" x14ac:dyDescent="0.2">
      <c r="A202" s="10"/>
      <c r="B202" s="114"/>
      <c r="C202" s="29"/>
      <c r="D202" s="29" t="s">
        <v>96</v>
      </c>
      <c r="E202" s="26" t="s">
        <v>382</v>
      </c>
      <c r="F202" s="11">
        <v>0</v>
      </c>
      <c r="G202" s="12"/>
      <c r="H202" s="104">
        <v>0</v>
      </c>
      <c r="I202" s="102">
        <v>332</v>
      </c>
      <c r="J202" s="13">
        <v>332</v>
      </c>
      <c r="K202" s="15">
        <v>1</v>
      </c>
    </row>
    <row r="203" spans="1:14" x14ac:dyDescent="0.2">
      <c r="A203" s="10"/>
      <c r="B203" s="16"/>
      <c r="C203" s="29"/>
      <c r="D203" s="26" t="s">
        <v>279</v>
      </c>
      <c r="E203" s="26" t="s">
        <v>280</v>
      </c>
      <c r="F203" s="11">
        <v>1000</v>
      </c>
      <c r="G203" s="12"/>
      <c r="H203" s="104">
        <v>1000</v>
      </c>
      <c r="I203" s="102">
        <v>0</v>
      </c>
      <c r="J203" s="13">
        <v>0</v>
      </c>
      <c r="K203" s="15">
        <f t="shared" si="9"/>
        <v>0</v>
      </c>
    </row>
    <row r="204" spans="1:14" x14ac:dyDescent="0.2">
      <c r="A204" s="10"/>
      <c r="B204" s="97"/>
      <c r="C204" s="29"/>
      <c r="D204" s="26" t="s">
        <v>256</v>
      </c>
      <c r="E204" s="26" t="s">
        <v>380</v>
      </c>
      <c r="F204" s="11">
        <v>3305</v>
      </c>
      <c r="G204" s="12"/>
      <c r="H204" s="104">
        <v>3305</v>
      </c>
      <c r="I204" s="102">
        <v>0</v>
      </c>
      <c r="J204" s="13">
        <v>0</v>
      </c>
      <c r="K204" s="15">
        <f t="shared" si="9"/>
        <v>0</v>
      </c>
    </row>
    <row r="205" spans="1:14" x14ac:dyDescent="0.2">
      <c r="A205" s="10"/>
      <c r="B205" s="16"/>
      <c r="C205" s="29"/>
      <c r="D205" s="26" t="s">
        <v>219</v>
      </c>
      <c r="E205" s="26" t="s">
        <v>281</v>
      </c>
      <c r="F205" s="11">
        <v>40000</v>
      </c>
      <c r="G205" s="12"/>
      <c r="H205" s="104">
        <v>40000</v>
      </c>
      <c r="I205" s="102">
        <v>19358.96</v>
      </c>
      <c r="J205" s="13">
        <v>19358.96</v>
      </c>
      <c r="K205" s="15">
        <f t="shared" si="9"/>
        <v>0.48397399999999996</v>
      </c>
    </row>
    <row r="206" spans="1:14" ht="33.75" x14ac:dyDescent="0.2">
      <c r="A206" s="10"/>
      <c r="B206" s="16"/>
      <c r="C206" s="29"/>
      <c r="D206" s="26" t="s">
        <v>70</v>
      </c>
      <c r="E206" s="26" t="s">
        <v>282</v>
      </c>
      <c r="F206" s="11">
        <v>11000</v>
      </c>
      <c r="G206" s="12"/>
      <c r="H206" s="104">
        <v>11000</v>
      </c>
      <c r="I206" s="102">
        <v>871.46</v>
      </c>
      <c r="J206" s="13">
        <v>871.46</v>
      </c>
      <c r="K206" s="15">
        <f t="shared" si="9"/>
        <v>7.9223636363636371E-2</v>
      </c>
    </row>
    <row r="207" spans="1:14" ht="33.75" x14ac:dyDescent="0.2">
      <c r="A207" s="10"/>
      <c r="B207" s="16"/>
      <c r="C207" s="29"/>
      <c r="D207" s="26" t="s">
        <v>224</v>
      </c>
      <c r="E207" s="26" t="s">
        <v>282</v>
      </c>
      <c r="F207" s="11">
        <v>4500</v>
      </c>
      <c r="G207" s="12"/>
      <c r="H207" s="104">
        <v>4500</v>
      </c>
      <c r="I207" s="102">
        <v>0</v>
      </c>
      <c r="J207" s="13">
        <v>0</v>
      </c>
      <c r="K207" s="15">
        <f t="shared" si="9"/>
        <v>0</v>
      </c>
    </row>
    <row r="208" spans="1:14" ht="33.75" x14ac:dyDescent="0.2">
      <c r="A208" s="10"/>
      <c r="B208" s="16"/>
      <c r="C208" s="29"/>
      <c r="D208" s="26" t="s">
        <v>15</v>
      </c>
      <c r="E208" s="26" t="s">
        <v>283</v>
      </c>
      <c r="F208" s="11">
        <v>60000</v>
      </c>
      <c r="G208" s="12"/>
      <c r="H208" s="104">
        <v>60000</v>
      </c>
      <c r="I208" s="102">
        <v>77566.61</v>
      </c>
      <c r="J208" s="13">
        <v>77566.61</v>
      </c>
      <c r="K208" s="15">
        <f t="shared" si="9"/>
        <v>1.2927768333333334</v>
      </c>
    </row>
    <row r="209" spans="1:14" ht="22.5" x14ac:dyDescent="0.2">
      <c r="A209" s="10"/>
      <c r="B209" s="16"/>
      <c r="C209" s="29"/>
      <c r="D209" s="26" t="s">
        <v>72</v>
      </c>
      <c r="E209" s="26" t="s">
        <v>284</v>
      </c>
      <c r="F209" s="11">
        <v>750</v>
      </c>
      <c r="G209" s="12"/>
      <c r="H209" s="104">
        <v>750</v>
      </c>
      <c r="I209" s="102">
        <v>3357.48</v>
      </c>
      <c r="J209" s="13">
        <v>3357.48</v>
      </c>
      <c r="K209" s="15">
        <f t="shared" si="9"/>
        <v>4.4766399999999997</v>
      </c>
    </row>
    <row r="210" spans="1:14" x14ac:dyDescent="0.2">
      <c r="A210" s="10"/>
      <c r="B210" s="16"/>
      <c r="C210" s="29"/>
      <c r="D210" s="26" t="s">
        <v>202</v>
      </c>
      <c r="E210" s="26" t="s">
        <v>285</v>
      </c>
      <c r="F210" s="11">
        <v>300000</v>
      </c>
      <c r="G210" s="12"/>
      <c r="H210" s="104">
        <v>300000</v>
      </c>
      <c r="I210" s="102">
        <v>24820.45</v>
      </c>
      <c r="J210" s="13">
        <v>24820.45</v>
      </c>
      <c r="K210" s="15">
        <f t="shared" si="9"/>
        <v>8.2734833333333341E-2</v>
      </c>
    </row>
    <row r="211" spans="1:14" x14ac:dyDescent="0.2">
      <c r="A211" s="10"/>
      <c r="B211" s="133"/>
      <c r="C211" s="29"/>
      <c r="D211" s="26" t="s">
        <v>164</v>
      </c>
      <c r="E211" s="26" t="s">
        <v>391</v>
      </c>
      <c r="F211" s="11">
        <v>0</v>
      </c>
      <c r="G211" s="12"/>
      <c r="H211" s="104">
        <v>0</v>
      </c>
      <c r="I211" s="102">
        <v>924</v>
      </c>
      <c r="J211" s="13">
        <v>924</v>
      </c>
      <c r="K211" s="15">
        <v>1</v>
      </c>
    </row>
    <row r="212" spans="1:14" x14ac:dyDescent="0.2">
      <c r="A212" s="10"/>
      <c r="B212" s="16"/>
      <c r="C212" s="29"/>
      <c r="D212" s="26" t="s">
        <v>229</v>
      </c>
      <c r="E212" s="26" t="s">
        <v>285</v>
      </c>
      <c r="F212" s="11">
        <v>28000</v>
      </c>
      <c r="G212" s="12"/>
      <c r="H212" s="104">
        <v>28000</v>
      </c>
      <c r="I212" s="102">
        <v>1162</v>
      </c>
      <c r="J212" s="13">
        <v>1162</v>
      </c>
      <c r="K212" s="15">
        <f t="shared" si="9"/>
        <v>4.1500000000000002E-2</v>
      </c>
    </row>
    <row r="213" spans="1:14" ht="22.5" x14ac:dyDescent="0.2">
      <c r="A213" s="10"/>
      <c r="B213" s="16"/>
      <c r="C213" s="29"/>
      <c r="D213" s="26" t="s">
        <v>43</v>
      </c>
      <c r="E213" s="26" t="s">
        <v>286</v>
      </c>
      <c r="F213" s="11">
        <v>2000</v>
      </c>
      <c r="G213" s="12"/>
      <c r="H213" s="104">
        <v>2000</v>
      </c>
      <c r="I213" s="102">
        <v>0</v>
      </c>
      <c r="J213" s="13">
        <v>0</v>
      </c>
      <c r="K213" s="15">
        <f t="shared" si="9"/>
        <v>0</v>
      </c>
    </row>
    <row r="214" spans="1:14" x14ac:dyDescent="0.2">
      <c r="A214" s="10"/>
      <c r="B214" s="16" t="s">
        <v>287</v>
      </c>
      <c r="C214" s="135" t="s">
        <v>288</v>
      </c>
      <c r="D214" s="135"/>
      <c r="E214" s="135"/>
      <c r="F214" s="11"/>
      <c r="G214" s="12"/>
      <c r="H214" s="104"/>
      <c r="I214" s="102"/>
      <c r="J214" s="13"/>
      <c r="K214" s="15"/>
    </row>
    <row r="215" spans="1:14" x14ac:dyDescent="0.2">
      <c r="A215" s="10"/>
      <c r="B215" s="16"/>
      <c r="C215" s="30" t="s">
        <v>289</v>
      </c>
      <c r="D215" s="33" t="s">
        <v>288</v>
      </c>
      <c r="E215" s="19"/>
      <c r="F215" s="53">
        <v>500000</v>
      </c>
      <c r="G215" s="54"/>
      <c r="H215" s="31">
        <f>F215+G215</f>
        <v>500000</v>
      </c>
      <c r="I215" s="103">
        <v>424820.17</v>
      </c>
      <c r="J215" s="22">
        <v>424820.17</v>
      </c>
      <c r="K215" s="23">
        <f>J215/H215</f>
        <v>0.84964033999999999</v>
      </c>
    </row>
    <row r="216" spans="1:14" ht="33.75" x14ac:dyDescent="0.2">
      <c r="A216" s="10"/>
      <c r="B216" s="16"/>
      <c r="C216" s="29"/>
      <c r="D216" s="29" t="s">
        <v>43</v>
      </c>
      <c r="E216" s="26" t="s">
        <v>290</v>
      </c>
      <c r="F216" s="11">
        <v>500000</v>
      </c>
      <c r="G216" s="12"/>
      <c r="H216" s="104"/>
      <c r="I216" s="102"/>
      <c r="J216" s="13"/>
      <c r="K216" s="15"/>
    </row>
    <row r="217" spans="1:14" x14ac:dyDescent="0.2">
      <c r="A217" s="10"/>
      <c r="B217" s="16" t="s">
        <v>291</v>
      </c>
      <c r="C217" s="135" t="s">
        <v>292</v>
      </c>
      <c r="D217" s="135"/>
      <c r="E217" s="135"/>
      <c r="F217" s="11"/>
      <c r="G217" s="12"/>
      <c r="H217" s="104"/>
      <c r="I217" s="102"/>
      <c r="J217" s="13"/>
      <c r="K217" s="15"/>
    </row>
    <row r="218" spans="1:14" x14ac:dyDescent="0.2">
      <c r="A218" s="10"/>
      <c r="B218" s="16"/>
      <c r="C218" s="30" t="s">
        <v>293</v>
      </c>
      <c r="D218" s="33" t="s">
        <v>292</v>
      </c>
      <c r="E218" s="19"/>
      <c r="F218" s="53">
        <v>8784525</v>
      </c>
      <c r="G218" s="54">
        <v>520000</v>
      </c>
      <c r="H218" s="31">
        <f>F218+G218</f>
        <v>9304525</v>
      </c>
      <c r="I218" s="103">
        <v>9268078.3900000006</v>
      </c>
      <c r="J218" s="22">
        <v>9268078.3900000006</v>
      </c>
      <c r="K218" s="23">
        <f>J218/H218</f>
        <v>0.99608291557064987</v>
      </c>
      <c r="M218" s="129"/>
      <c r="N218" s="129"/>
    </row>
    <row r="219" spans="1:14" ht="22.5" x14ac:dyDescent="0.2">
      <c r="A219" s="10"/>
      <c r="B219" s="16"/>
      <c r="C219" s="29"/>
      <c r="D219" s="29" t="s">
        <v>15</v>
      </c>
      <c r="E219" s="26" t="s">
        <v>294</v>
      </c>
      <c r="F219" s="11">
        <v>8764525</v>
      </c>
      <c r="G219" s="119">
        <v>520000</v>
      </c>
      <c r="H219" s="104">
        <v>9284525</v>
      </c>
      <c r="I219" s="102">
        <v>9250380.3900000006</v>
      </c>
      <c r="J219" s="13">
        <v>9250380.3900000006</v>
      </c>
      <c r="K219" s="15">
        <f>J219/H219</f>
        <v>0.99632241714034919</v>
      </c>
    </row>
    <row r="220" spans="1:14" ht="22.5" x14ac:dyDescent="0.2">
      <c r="A220" s="10"/>
      <c r="B220" s="16"/>
      <c r="C220" s="29"/>
      <c r="D220" s="29" t="s">
        <v>43</v>
      </c>
      <c r="E220" s="26" t="s">
        <v>295</v>
      </c>
      <c r="F220" s="11">
        <v>20000</v>
      </c>
      <c r="G220" s="12"/>
      <c r="H220" s="104">
        <v>20000</v>
      </c>
      <c r="I220" s="102">
        <v>17698</v>
      </c>
      <c r="J220" s="13">
        <v>17698</v>
      </c>
      <c r="K220" s="15">
        <f>J220/H220</f>
        <v>0.88490000000000002</v>
      </c>
    </row>
    <row r="221" spans="1:14" x14ac:dyDescent="0.2">
      <c r="A221" s="10" t="s">
        <v>296</v>
      </c>
      <c r="B221" s="135" t="s">
        <v>297</v>
      </c>
      <c r="C221" s="135"/>
      <c r="D221" s="135"/>
      <c r="E221" s="135"/>
      <c r="F221" s="11"/>
      <c r="G221" s="12"/>
      <c r="H221" s="104"/>
      <c r="I221" s="102"/>
      <c r="J221" s="13"/>
      <c r="K221" s="15"/>
    </row>
    <row r="222" spans="1:14" x14ac:dyDescent="0.2">
      <c r="A222" s="10"/>
      <c r="B222" s="16" t="s">
        <v>298</v>
      </c>
      <c r="C222" s="135" t="s">
        <v>299</v>
      </c>
      <c r="D222" s="135"/>
      <c r="E222" s="135"/>
      <c r="F222" s="11"/>
      <c r="G222" s="12"/>
      <c r="H222" s="104"/>
      <c r="I222" s="102"/>
      <c r="J222" s="13"/>
      <c r="K222" s="15"/>
    </row>
    <row r="223" spans="1:14" s="32" customFormat="1" ht="11.25" customHeight="1" x14ac:dyDescent="0.2">
      <c r="A223" s="10"/>
      <c r="B223" s="16"/>
      <c r="C223" s="30" t="s">
        <v>300</v>
      </c>
      <c r="D223" s="33" t="s">
        <v>299</v>
      </c>
      <c r="E223" s="19"/>
      <c r="F223" s="53">
        <v>703120</v>
      </c>
      <c r="G223" s="54"/>
      <c r="H223" s="31">
        <f>F223+G223</f>
        <v>703120</v>
      </c>
      <c r="I223" s="103">
        <v>143900.79</v>
      </c>
      <c r="J223" s="22">
        <v>143900.79</v>
      </c>
      <c r="K223" s="23">
        <f>J223/H223</f>
        <v>0.20466035669586985</v>
      </c>
    </row>
    <row r="224" spans="1:14" s="72" customFormat="1" ht="35.1" customHeight="1" x14ac:dyDescent="0.2">
      <c r="A224" s="36"/>
      <c r="B224" s="62"/>
      <c r="C224" s="38"/>
      <c r="D224" s="38" t="s">
        <v>127</v>
      </c>
      <c r="E224" s="39" t="s">
        <v>301</v>
      </c>
      <c r="F224" s="104">
        <v>703120</v>
      </c>
      <c r="G224" s="41"/>
      <c r="H224" s="104"/>
      <c r="I224" s="102"/>
      <c r="J224" s="13"/>
      <c r="K224" s="15"/>
    </row>
    <row r="225" spans="1:11" s="72" customFormat="1" ht="11.25" customHeight="1" thickBot="1" x14ac:dyDescent="0.25">
      <c r="A225" s="68"/>
      <c r="B225" s="151" t="s">
        <v>302</v>
      </c>
      <c r="C225" s="152"/>
      <c r="D225" s="152"/>
      <c r="E225" s="152"/>
      <c r="F225" s="69">
        <f>F39+F43+F48+F52+F56+F62+F65+F69+F73+F75+F80+F83+F85+F87+F89+F91+F93+F95+F97+F100+F105+F108+F111+F114+F119+F124+F129+F133+F142+F144+F161+F173+F176+F178+F181+F194+F200+F215+F218+F223</f>
        <v>32944100</v>
      </c>
      <c r="G225" s="69">
        <v>520000</v>
      </c>
      <c r="H225" s="69">
        <f>H39+H43+H48+H52+H56+H62+H65+H69+H73+H75+H80+H83+H85+H87+H89+H91+H93+H95+H97+H100+H105+H108+H111+H114+H119+H124+H129+H133+H142+H144+H161+H173+H176+H178+H181+H194+H200+H215+H218+H223</f>
        <v>33464100</v>
      </c>
      <c r="I225" s="71">
        <f>I39+I43+I48+I52+I56+I62+I65+I69+I73+I75+I80+I83+I85+I87+I89+I91+I93+I95+I97+I100+I105+I108+I111+I114+I119+I124+I129+I133+I142+I144+I161+I173+I176+I178+I181+I194+I200+I215+I218+I223</f>
        <v>26350882.940000005</v>
      </c>
      <c r="J225" s="71">
        <f>J39+J43+J48+J52+J56+J62+J65+J69+J73+J75+J80+J83+J85+J87+J89+J91+J93+J95+J97+J100+J105+J108+J111+J114+J119+J124+J129+J133+J142+J144+J161+J173+J176+J178+J181+J194+J200+J215+J218+J223</f>
        <v>26350882.940000005</v>
      </c>
      <c r="K225" s="109">
        <f>J225/H225</f>
        <v>0.78743737139202918</v>
      </c>
    </row>
    <row r="226" spans="1:11" s="72" customFormat="1" ht="12" customHeight="1" thickTop="1" x14ac:dyDescent="0.2">
      <c r="A226" s="5" t="s">
        <v>303</v>
      </c>
      <c r="B226" s="153" t="s">
        <v>304</v>
      </c>
      <c r="C226" s="154"/>
      <c r="D226" s="154"/>
      <c r="E226" s="155"/>
      <c r="F226" s="73"/>
      <c r="G226" s="74"/>
      <c r="H226" s="75"/>
      <c r="I226" s="13"/>
      <c r="J226" s="13"/>
      <c r="K226" s="108"/>
    </row>
    <row r="227" spans="1:11" ht="12" customHeight="1" x14ac:dyDescent="0.2">
      <c r="A227" s="10" t="s">
        <v>305</v>
      </c>
      <c r="B227" s="156" t="s">
        <v>306</v>
      </c>
      <c r="C227" s="157"/>
      <c r="D227" s="157"/>
      <c r="E227" s="158"/>
      <c r="F227" s="73"/>
      <c r="G227" s="74"/>
      <c r="H227" s="75"/>
      <c r="I227" s="13"/>
      <c r="J227" s="13"/>
      <c r="K227" s="15"/>
    </row>
    <row r="228" spans="1:11" s="72" customFormat="1" ht="11.25" customHeight="1" x14ac:dyDescent="0.2">
      <c r="A228" s="76"/>
      <c r="B228" s="16" t="s">
        <v>307</v>
      </c>
      <c r="C228" s="156" t="s">
        <v>308</v>
      </c>
      <c r="D228" s="157"/>
      <c r="E228" s="158"/>
      <c r="F228" s="73"/>
      <c r="G228" s="54"/>
      <c r="H228" s="75"/>
      <c r="I228" s="13"/>
      <c r="J228" s="13"/>
      <c r="K228" s="15"/>
    </row>
    <row r="229" spans="1:11" s="32" customFormat="1" ht="11.25" customHeight="1" x14ac:dyDescent="0.2">
      <c r="A229" s="10"/>
      <c r="B229" s="16"/>
      <c r="C229" s="30" t="s">
        <v>309</v>
      </c>
      <c r="D229" s="33" t="s">
        <v>308</v>
      </c>
      <c r="E229" s="19"/>
      <c r="F229" s="53">
        <v>4000</v>
      </c>
      <c r="G229" s="80"/>
      <c r="H229" s="22">
        <f>F229+G228</f>
        <v>4000</v>
      </c>
      <c r="I229" s="22">
        <v>2970.71</v>
      </c>
      <c r="J229" s="22">
        <v>2970.71</v>
      </c>
      <c r="K229" s="23">
        <f>J229/H229</f>
        <v>0.74267749999999999</v>
      </c>
    </row>
    <row r="230" spans="1:11" ht="33.75" x14ac:dyDescent="0.2">
      <c r="A230" s="77"/>
      <c r="B230" s="78"/>
      <c r="C230" s="38"/>
      <c r="D230" s="79" t="s">
        <v>15</v>
      </c>
      <c r="E230" s="61" t="s">
        <v>310</v>
      </c>
      <c r="F230" s="67">
        <v>4000</v>
      </c>
      <c r="G230" s="80"/>
      <c r="H230" s="42"/>
      <c r="I230" s="13"/>
      <c r="J230" s="13"/>
      <c r="K230" s="15"/>
    </row>
    <row r="231" spans="1:11" ht="12" thickBot="1" x14ac:dyDescent="0.25">
      <c r="A231" s="68"/>
      <c r="B231" s="151" t="s">
        <v>311</v>
      </c>
      <c r="C231" s="152"/>
      <c r="D231" s="152"/>
      <c r="E231" s="152"/>
      <c r="F231" s="69">
        <f>F229</f>
        <v>4000</v>
      </c>
      <c r="G231" s="70"/>
      <c r="H231" s="71">
        <f>H229</f>
        <v>4000</v>
      </c>
      <c r="I231" s="71">
        <f>I229</f>
        <v>2970.71</v>
      </c>
      <c r="J231" s="71">
        <f>J229</f>
        <v>2970.71</v>
      </c>
      <c r="K231" s="43">
        <f>J231/H231</f>
        <v>0.74267749999999999</v>
      </c>
    </row>
    <row r="232" spans="1:11" ht="12" customHeight="1" thickTop="1" x14ac:dyDescent="0.2">
      <c r="A232" s="44" t="s">
        <v>312</v>
      </c>
      <c r="B232" s="162" t="s">
        <v>313</v>
      </c>
      <c r="C232" s="162"/>
      <c r="D232" s="162"/>
      <c r="E232" s="162"/>
      <c r="F232" s="81"/>
      <c r="G232" s="82"/>
      <c r="H232" s="49"/>
      <c r="I232" s="13"/>
      <c r="J232" s="13"/>
      <c r="K232" s="15"/>
    </row>
    <row r="233" spans="1:11" ht="12" customHeight="1" x14ac:dyDescent="0.2">
      <c r="A233" s="10" t="s">
        <v>314</v>
      </c>
      <c r="B233" s="135" t="s">
        <v>315</v>
      </c>
      <c r="C233" s="135"/>
      <c r="D233" s="135"/>
      <c r="E233" s="135"/>
      <c r="F233" s="11"/>
      <c r="G233" s="12"/>
      <c r="H233" s="13"/>
      <c r="I233" s="13"/>
      <c r="J233" s="13"/>
      <c r="K233" s="15"/>
    </row>
    <row r="234" spans="1:11" x14ac:dyDescent="0.2">
      <c r="A234" s="10"/>
      <c r="B234" s="16" t="s">
        <v>316</v>
      </c>
      <c r="C234" s="135" t="s">
        <v>315</v>
      </c>
      <c r="D234" s="135"/>
      <c r="E234" s="135"/>
      <c r="F234" s="11"/>
      <c r="G234" s="12"/>
      <c r="H234" s="13"/>
      <c r="I234" s="13"/>
      <c r="J234" s="13"/>
      <c r="K234" s="15"/>
    </row>
    <row r="235" spans="1:11" x14ac:dyDescent="0.2">
      <c r="A235" s="10"/>
      <c r="B235" s="16"/>
      <c r="C235" s="30" t="s">
        <v>317</v>
      </c>
      <c r="D235" s="33" t="s">
        <v>315</v>
      </c>
      <c r="E235" s="19"/>
      <c r="F235" s="53">
        <v>1617000</v>
      </c>
      <c r="G235" s="54"/>
      <c r="H235" s="31">
        <f>F235+G235</f>
        <v>1617000</v>
      </c>
      <c r="I235" s="103">
        <v>1007053.43</v>
      </c>
      <c r="J235" s="22">
        <v>1007053.43</v>
      </c>
      <c r="K235" s="23">
        <f>J235/H235</f>
        <v>0.62279123685837978</v>
      </c>
    </row>
    <row r="236" spans="1:11" ht="12" customHeight="1" x14ac:dyDescent="0.2">
      <c r="A236" s="10"/>
      <c r="B236" s="16"/>
      <c r="C236" s="29"/>
      <c r="D236" s="29" t="s">
        <v>72</v>
      </c>
      <c r="E236" s="26" t="s">
        <v>318</v>
      </c>
      <c r="F236" s="11">
        <v>1617000</v>
      </c>
      <c r="G236" s="12"/>
      <c r="H236" s="104"/>
      <c r="I236" s="102"/>
      <c r="J236" s="13"/>
      <c r="K236" s="15"/>
    </row>
    <row r="237" spans="1:11" x14ac:dyDescent="0.2">
      <c r="A237" s="10" t="s">
        <v>319</v>
      </c>
      <c r="B237" s="135" t="s">
        <v>320</v>
      </c>
      <c r="C237" s="135"/>
      <c r="D237" s="135"/>
      <c r="E237" s="135"/>
      <c r="F237" s="11"/>
      <c r="G237" s="12"/>
      <c r="H237" s="104"/>
      <c r="I237" s="102"/>
      <c r="J237" s="13"/>
      <c r="K237" s="15"/>
    </row>
    <row r="238" spans="1:11" x14ac:dyDescent="0.2">
      <c r="A238" s="10"/>
      <c r="B238" s="16" t="s">
        <v>321</v>
      </c>
      <c r="C238" s="145" t="s">
        <v>320</v>
      </c>
      <c r="D238" s="146"/>
      <c r="E238" s="147"/>
      <c r="F238" s="11"/>
      <c r="G238" s="12"/>
      <c r="H238" s="104"/>
      <c r="I238" s="102"/>
      <c r="J238" s="13"/>
      <c r="K238" s="15"/>
    </row>
    <row r="239" spans="1:11" x14ac:dyDescent="0.2">
      <c r="A239" s="10"/>
      <c r="B239" s="16"/>
      <c r="C239" s="30" t="s">
        <v>322</v>
      </c>
      <c r="D239" s="33" t="s">
        <v>323</v>
      </c>
      <c r="E239" s="19"/>
      <c r="F239" s="53">
        <v>18000</v>
      </c>
      <c r="G239" s="54">
        <v>500</v>
      </c>
      <c r="H239" s="31">
        <f>F239+G239</f>
        <v>18500</v>
      </c>
      <c r="I239" s="103">
        <v>18500</v>
      </c>
      <c r="J239" s="22">
        <v>18500</v>
      </c>
      <c r="K239" s="23">
        <f>J239/H239</f>
        <v>1</v>
      </c>
    </row>
    <row r="240" spans="1:11" ht="22.5" x14ac:dyDescent="0.2">
      <c r="A240" s="10"/>
      <c r="B240" s="116"/>
      <c r="C240" s="29"/>
      <c r="D240" s="38" t="s">
        <v>90</v>
      </c>
      <c r="E240" s="100" t="s">
        <v>324</v>
      </c>
      <c r="F240" s="11">
        <v>18000</v>
      </c>
      <c r="G240" s="11"/>
      <c r="H240" s="104"/>
      <c r="I240" s="102"/>
      <c r="J240" s="13"/>
      <c r="K240" s="15"/>
    </row>
    <row r="241" spans="1:13" x14ac:dyDescent="0.2">
      <c r="A241" s="10"/>
      <c r="B241" s="116"/>
      <c r="C241" s="30" t="s">
        <v>325</v>
      </c>
      <c r="D241" s="33" t="s">
        <v>326</v>
      </c>
      <c r="E241" s="115"/>
      <c r="F241" s="53">
        <v>9547440</v>
      </c>
      <c r="G241" s="54">
        <v>1160000</v>
      </c>
      <c r="H241" s="31">
        <f>F241+G241</f>
        <v>10707440</v>
      </c>
      <c r="I241" s="103">
        <v>10707310.84</v>
      </c>
      <c r="J241" s="22">
        <v>10707310.84</v>
      </c>
      <c r="K241" s="23">
        <f>J241/H241</f>
        <v>0.99998793735944347</v>
      </c>
    </row>
    <row r="242" spans="1:13" ht="22.5" x14ac:dyDescent="0.2">
      <c r="A242" s="56"/>
      <c r="B242" s="118"/>
      <c r="C242" s="58"/>
      <c r="D242" s="58" t="s">
        <v>15</v>
      </c>
      <c r="E242" s="84" t="s">
        <v>327</v>
      </c>
      <c r="F242" s="47">
        <v>9547440</v>
      </c>
      <c r="G242" s="48"/>
      <c r="H242" s="105"/>
      <c r="I242" s="102"/>
      <c r="J242" s="13"/>
      <c r="K242" s="15"/>
    </row>
    <row r="243" spans="1:13" x14ac:dyDescent="0.2">
      <c r="A243" s="10"/>
      <c r="B243" s="16"/>
      <c r="C243" s="30" t="s">
        <v>328</v>
      </c>
      <c r="D243" s="33" t="s">
        <v>329</v>
      </c>
      <c r="E243" s="19"/>
      <c r="F243" s="53">
        <v>295080</v>
      </c>
      <c r="G243" s="54">
        <v>29500</v>
      </c>
      <c r="H243" s="31">
        <f>F243+G243</f>
        <v>324580</v>
      </c>
      <c r="I243" s="103">
        <v>264860.01</v>
      </c>
      <c r="J243" s="22">
        <v>264860.01</v>
      </c>
      <c r="K243" s="23">
        <f>J243/H243</f>
        <v>0.81600841086943132</v>
      </c>
      <c r="M243" s="129"/>
    </row>
    <row r="244" spans="1:13" x14ac:dyDescent="0.2">
      <c r="A244" s="10"/>
      <c r="B244" s="126"/>
      <c r="C244" s="30"/>
      <c r="D244" s="29" t="s">
        <v>96</v>
      </c>
      <c r="E244" s="63" t="s">
        <v>385</v>
      </c>
      <c r="F244" s="50">
        <v>0</v>
      </c>
      <c r="G244" s="51"/>
      <c r="H244" s="104">
        <v>0</v>
      </c>
      <c r="I244" s="102">
        <v>6000</v>
      </c>
      <c r="J244" s="13">
        <v>6000</v>
      </c>
      <c r="K244" s="15">
        <v>1</v>
      </c>
    </row>
    <row r="245" spans="1:13" s="32" customFormat="1" ht="12" customHeight="1" x14ac:dyDescent="0.2">
      <c r="A245" s="10"/>
      <c r="B245" s="16"/>
      <c r="C245" s="29"/>
      <c r="D245" s="29" t="s">
        <v>70</v>
      </c>
      <c r="E245" s="63" t="s">
        <v>330</v>
      </c>
      <c r="F245" s="11">
        <v>44280</v>
      </c>
      <c r="G245" s="11"/>
      <c r="H245" s="104">
        <v>44280</v>
      </c>
      <c r="I245" s="102">
        <v>0</v>
      </c>
      <c r="J245" s="13">
        <v>0</v>
      </c>
      <c r="K245" s="15">
        <f>J245/H245</f>
        <v>0</v>
      </c>
    </row>
    <row r="246" spans="1:13" ht="24.75" customHeight="1" x14ac:dyDescent="0.2">
      <c r="A246" s="10"/>
      <c r="B246" s="16"/>
      <c r="C246" s="29"/>
      <c r="D246" s="29" t="s">
        <v>15</v>
      </c>
      <c r="E246" s="63" t="s">
        <v>331</v>
      </c>
      <c r="F246" s="11">
        <v>250800</v>
      </c>
      <c r="G246" s="11">
        <v>29500</v>
      </c>
      <c r="H246" s="104">
        <v>280300</v>
      </c>
      <c r="I246" s="102">
        <v>258860.01</v>
      </c>
      <c r="J246" s="13">
        <v>258860.01</v>
      </c>
      <c r="K246" s="15">
        <f>J246/H246</f>
        <v>0.92351056011416344</v>
      </c>
    </row>
    <row r="247" spans="1:13" ht="11.25" customHeight="1" x14ac:dyDescent="0.2">
      <c r="A247" s="36"/>
      <c r="B247" s="62"/>
      <c r="C247" s="30" t="s">
        <v>378</v>
      </c>
      <c r="D247" s="38" t="s">
        <v>53</v>
      </c>
      <c r="E247" s="100"/>
      <c r="F247" s="53">
        <v>100000</v>
      </c>
      <c r="G247" s="54">
        <v>-30000</v>
      </c>
      <c r="H247" s="31">
        <f>SUM(F247:G247)</f>
        <v>70000</v>
      </c>
      <c r="I247" s="111">
        <v>0</v>
      </c>
      <c r="J247" s="112">
        <v>0</v>
      </c>
      <c r="K247" s="113">
        <f>J247/H247</f>
        <v>0</v>
      </c>
    </row>
    <row r="248" spans="1:13" ht="11.25" customHeight="1" x14ac:dyDescent="0.2">
      <c r="A248" s="36"/>
      <c r="B248" s="62"/>
      <c r="C248" s="101"/>
      <c r="D248" s="29" t="s">
        <v>15</v>
      </c>
      <c r="E248" s="100" t="s">
        <v>377</v>
      </c>
      <c r="F248" s="67">
        <v>100000</v>
      </c>
      <c r="G248" s="41"/>
      <c r="H248" s="104"/>
      <c r="I248" s="93"/>
      <c r="J248" s="42"/>
      <c r="K248" s="110"/>
    </row>
    <row r="249" spans="1:13" ht="21.75" customHeight="1" thickBot="1" x14ac:dyDescent="0.25">
      <c r="A249" s="68"/>
      <c r="B249" s="151" t="s">
        <v>332</v>
      </c>
      <c r="C249" s="152"/>
      <c r="D249" s="152"/>
      <c r="E249" s="152"/>
      <c r="F249" s="69">
        <f>F235+F239+F241+F243+F247</f>
        <v>11577520</v>
      </c>
      <c r="G249" s="70">
        <f>SUM(G239+G241+G243+G247)</f>
        <v>1160000</v>
      </c>
      <c r="H249" s="71">
        <f>H235+H239+H241+H243+H247</f>
        <v>12737520</v>
      </c>
      <c r="I249" s="71">
        <f>I235+I239+I241+I243+I247</f>
        <v>11997724.279999999</v>
      </c>
      <c r="J249" s="71">
        <f>J235+J239+J241+J243+J247</f>
        <v>11997724.279999999</v>
      </c>
      <c r="K249" s="43">
        <f>J249/H249</f>
        <v>0.94191995616101087</v>
      </c>
    </row>
    <row r="250" spans="1:13" ht="12.75" customHeight="1" thickTop="1" x14ac:dyDescent="0.2">
      <c r="A250" s="44" t="s">
        <v>333</v>
      </c>
      <c r="B250" s="162" t="s">
        <v>334</v>
      </c>
      <c r="C250" s="162"/>
      <c r="D250" s="162"/>
      <c r="E250" s="162"/>
      <c r="F250" s="47"/>
      <c r="G250" s="48"/>
      <c r="H250" s="49"/>
      <c r="I250" s="13"/>
      <c r="J250" s="13"/>
      <c r="K250" s="15"/>
    </row>
    <row r="251" spans="1:13" ht="11.25" customHeight="1" x14ac:dyDescent="0.2">
      <c r="A251" s="10" t="s">
        <v>335</v>
      </c>
      <c r="B251" s="163" t="s">
        <v>336</v>
      </c>
      <c r="C251" s="163"/>
      <c r="D251" s="163"/>
      <c r="E251" s="163"/>
      <c r="F251" s="11"/>
      <c r="G251" s="12"/>
      <c r="H251" s="13"/>
      <c r="I251" s="13"/>
      <c r="J251" s="13"/>
      <c r="K251" s="15"/>
    </row>
    <row r="252" spans="1:13" ht="11.25" customHeight="1" x14ac:dyDescent="0.2">
      <c r="A252" s="10" t="s">
        <v>337</v>
      </c>
      <c r="B252" s="83" t="s">
        <v>338</v>
      </c>
      <c r="C252" s="145" t="s">
        <v>336</v>
      </c>
      <c r="D252" s="146"/>
      <c r="E252" s="147"/>
      <c r="F252" s="27"/>
      <c r="G252" s="12"/>
      <c r="H252" s="13"/>
      <c r="I252" s="13"/>
      <c r="J252" s="13"/>
      <c r="K252" s="15"/>
    </row>
    <row r="253" spans="1:13" ht="11.25" customHeight="1" x14ac:dyDescent="0.2">
      <c r="A253" s="10"/>
      <c r="B253" s="16"/>
      <c r="C253" s="30" t="s">
        <v>339</v>
      </c>
      <c r="D253" s="143" t="s">
        <v>336</v>
      </c>
      <c r="E253" s="144"/>
      <c r="F253" s="53">
        <v>665000</v>
      </c>
      <c r="G253" s="54"/>
      <c r="H253" s="31">
        <f>F253+G253</f>
        <v>665000</v>
      </c>
      <c r="I253" s="103">
        <v>16405.59</v>
      </c>
      <c r="J253" s="22">
        <v>16405.59</v>
      </c>
      <c r="K253" s="23">
        <f>J253/H253</f>
        <v>2.4670060150375941E-2</v>
      </c>
      <c r="M253" s="129"/>
    </row>
    <row r="254" spans="1:13" ht="35.1" customHeight="1" x14ac:dyDescent="0.2">
      <c r="A254" s="10"/>
      <c r="B254" s="83"/>
      <c r="C254" s="65"/>
      <c r="D254" s="65" t="s">
        <v>72</v>
      </c>
      <c r="E254" s="26" t="s">
        <v>340</v>
      </c>
      <c r="F254" s="11">
        <v>450000</v>
      </c>
      <c r="G254" s="12"/>
      <c r="H254" s="104">
        <v>450000</v>
      </c>
      <c r="I254" s="102">
        <v>1464.36</v>
      </c>
      <c r="J254" s="13">
        <v>1464.36</v>
      </c>
      <c r="K254" s="15">
        <f>J254/H254</f>
        <v>3.2541333333333329E-3</v>
      </c>
    </row>
    <row r="255" spans="1:13" ht="35.1" customHeight="1" x14ac:dyDescent="0.2">
      <c r="A255" s="10"/>
      <c r="B255" s="83"/>
      <c r="C255" s="65"/>
      <c r="D255" s="65" t="s">
        <v>82</v>
      </c>
      <c r="E255" s="25" t="s">
        <v>341</v>
      </c>
      <c r="F255" s="11">
        <v>215000</v>
      </c>
      <c r="G255" s="12"/>
      <c r="H255" s="104">
        <v>215000</v>
      </c>
      <c r="I255" s="102">
        <v>14941.23</v>
      </c>
      <c r="J255" s="13">
        <v>14941.23</v>
      </c>
      <c r="K255" s="15">
        <f>J255/H255</f>
        <v>6.9494093023255807E-2</v>
      </c>
    </row>
    <row r="256" spans="1:13" ht="11.25" customHeight="1" x14ac:dyDescent="0.2">
      <c r="A256" s="10"/>
      <c r="B256" s="83" t="s">
        <v>342</v>
      </c>
      <c r="C256" s="145" t="s">
        <v>343</v>
      </c>
      <c r="D256" s="146"/>
      <c r="E256" s="147"/>
      <c r="F256" s="27"/>
      <c r="G256" s="12"/>
      <c r="H256" s="104"/>
      <c r="I256" s="102"/>
      <c r="J256" s="13"/>
      <c r="K256" s="15"/>
    </row>
    <row r="257" spans="1:13" ht="11.25" customHeight="1" x14ac:dyDescent="0.2">
      <c r="A257" s="10"/>
      <c r="B257" s="16"/>
      <c r="C257" s="30" t="s">
        <v>344</v>
      </c>
      <c r="D257" s="33" t="s">
        <v>343</v>
      </c>
      <c r="E257" s="19"/>
      <c r="F257" s="53">
        <v>100000</v>
      </c>
      <c r="G257" s="54"/>
      <c r="H257" s="31">
        <f>F257+G257</f>
        <v>100000</v>
      </c>
      <c r="I257" s="103">
        <v>34205.54</v>
      </c>
      <c r="J257" s="22">
        <v>34205.54</v>
      </c>
      <c r="K257" s="23">
        <f>J257/H257</f>
        <v>0.34205540000000001</v>
      </c>
    </row>
    <row r="258" spans="1:13" ht="33" customHeight="1" x14ac:dyDescent="0.2">
      <c r="A258" s="10"/>
      <c r="B258" s="83"/>
      <c r="C258" s="65"/>
      <c r="D258" s="65" t="s">
        <v>90</v>
      </c>
      <c r="E258" s="55" t="s">
        <v>345</v>
      </c>
      <c r="F258" s="11">
        <v>100000</v>
      </c>
      <c r="G258" s="12"/>
      <c r="H258" s="104"/>
      <c r="I258" s="102"/>
      <c r="J258" s="13"/>
      <c r="K258" s="15"/>
    </row>
    <row r="259" spans="1:13" x14ac:dyDescent="0.2">
      <c r="A259" s="10"/>
      <c r="B259" s="98" t="s">
        <v>346</v>
      </c>
      <c r="C259" s="145" t="s">
        <v>347</v>
      </c>
      <c r="D259" s="146"/>
      <c r="E259" s="147"/>
      <c r="F259" s="11"/>
      <c r="G259" s="12"/>
      <c r="H259" s="104"/>
      <c r="I259" s="102"/>
      <c r="J259" s="13"/>
      <c r="K259" s="15"/>
    </row>
    <row r="260" spans="1:13" ht="11.25" customHeight="1" x14ac:dyDescent="0.2">
      <c r="A260" s="10"/>
      <c r="B260" s="16"/>
      <c r="C260" s="30" t="s">
        <v>348</v>
      </c>
      <c r="D260" s="33" t="s">
        <v>347</v>
      </c>
      <c r="E260" s="19"/>
      <c r="F260" s="53">
        <v>105000</v>
      </c>
      <c r="G260" s="54"/>
      <c r="H260" s="31">
        <f>F260+G260</f>
        <v>105000</v>
      </c>
      <c r="I260" s="103">
        <v>28424.44</v>
      </c>
      <c r="J260" s="22">
        <v>28424.44</v>
      </c>
      <c r="K260" s="23">
        <f>J260/H260</f>
        <v>0.27070895238095238</v>
      </c>
    </row>
    <row r="261" spans="1:13" ht="24.75" customHeight="1" x14ac:dyDescent="0.2">
      <c r="A261" s="10"/>
      <c r="B261" s="83"/>
      <c r="C261" s="65"/>
      <c r="D261" s="65" t="s">
        <v>129</v>
      </c>
      <c r="E261" s="26" t="s">
        <v>349</v>
      </c>
      <c r="F261" s="11">
        <v>55000</v>
      </c>
      <c r="G261" s="12"/>
      <c r="H261" s="104">
        <v>55000</v>
      </c>
      <c r="I261" s="102">
        <v>28424.44</v>
      </c>
      <c r="J261" s="13">
        <v>28424.44</v>
      </c>
      <c r="K261" s="15">
        <f>J261/H261</f>
        <v>0.51680799999999993</v>
      </c>
    </row>
    <row r="262" spans="1:13" ht="35.1" customHeight="1" x14ac:dyDescent="0.2">
      <c r="A262" s="10"/>
      <c r="B262" s="83"/>
      <c r="C262" s="65"/>
      <c r="D262" s="65" t="s">
        <v>90</v>
      </c>
      <c r="E262" s="55" t="s">
        <v>350</v>
      </c>
      <c r="F262" s="11">
        <v>50000</v>
      </c>
      <c r="G262" s="12"/>
      <c r="H262" s="104">
        <v>50000</v>
      </c>
      <c r="I262" s="102">
        <v>0</v>
      </c>
      <c r="J262" s="13">
        <v>0</v>
      </c>
      <c r="K262" s="15">
        <f>J262/H262</f>
        <v>0</v>
      </c>
    </row>
    <row r="263" spans="1:13" ht="11.25" customHeight="1" x14ac:dyDescent="0.2">
      <c r="A263" s="10" t="s">
        <v>351</v>
      </c>
      <c r="B263" s="159" t="s">
        <v>352</v>
      </c>
      <c r="C263" s="160"/>
      <c r="D263" s="160"/>
      <c r="E263" s="161"/>
      <c r="F263" s="11"/>
      <c r="G263" s="12"/>
      <c r="H263" s="104"/>
      <c r="I263" s="102"/>
      <c r="J263" s="13"/>
      <c r="K263" s="15"/>
    </row>
    <row r="264" spans="1:13" x14ac:dyDescent="0.2">
      <c r="A264" s="10"/>
      <c r="B264" s="98" t="s">
        <v>353</v>
      </c>
      <c r="C264" s="145" t="s">
        <v>352</v>
      </c>
      <c r="D264" s="146"/>
      <c r="E264" s="147"/>
      <c r="F264" s="11"/>
      <c r="G264" s="12"/>
      <c r="H264" s="104"/>
      <c r="I264" s="102"/>
      <c r="J264" s="13"/>
      <c r="K264" s="15"/>
    </row>
    <row r="265" spans="1:13" ht="27" customHeight="1" x14ac:dyDescent="0.2">
      <c r="A265" s="10"/>
      <c r="B265" s="97"/>
      <c r="C265" s="30" t="s">
        <v>354</v>
      </c>
      <c r="D265" s="143" t="s">
        <v>352</v>
      </c>
      <c r="E265" s="144"/>
      <c r="F265" s="53">
        <v>1123000</v>
      </c>
      <c r="G265" s="54"/>
      <c r="H265" s="31">
        <f>F265+G265</f>
        <v>1123000</v>
      </c>
      <c r="I265" s="103">
        <v>551759.94999999995</v>
      </c>
      <c r="J265" s="22">
        <v>551759.94999999995</v>
      </c>
      <c r="K265" s="23">
        <f>J265/H265</f>
        <v>0.49132675868210146</v>
      </c>
      <c r="M265" s="129"/>
    </row>
    <row r="266" spans="1:13" ht="50.1" customHeight="1" x14ac:dyDescent="0.2">
      <c r="A266" s="10"/>
      <c r="B266" s="117"/>
      <c r="C266" s="95"/>
      <c r="D266" s="95" t="s">
        <v>72</v>
      </c>
      <c r="E266" s="26" t="s">
        <v>355</v>
      </c>
      <c r="F266" s="11">
        <v>734000</v>
      </c>
      <c r="G266" s="12"/>
      <c r="H266" s="104">
        <v>734000</v>
      </c>
      <c r="I266" s="102">
        <v>413842.01</v>
      </c>
      <c r="J266" s="13">
        <v>416842.01</v>
      </c>
      <c r="K266" s="15">
        <f>J266/H266</f>
        <v>0.56790464577656674</v>
      </c>
    </row>
    <row r="267" spans="1:13" ht="15.75" customHeight="1" x14ac:dyDescent="0.2">
      <c r="A267" s="10"/>
      <c r="B267" s="127"/>
      <c r="C267" s="95"/>
      <c r="D267" s="95" t="s">
        <v>90</v>
      </c>
      <c r="E267" s="55" t="s">
        <v>386</v>
      </c>
      <c r="F267" s="11">
        <v>0</v>
      </c>
      <c r="G267" s="12"/>
      <c r="H267" s="104">
        <v>0</v>
      </c>
      <c r="I267" s="102">
        <v>118585.32</v>
      </c>
      <c r="J267" s="13">
        <v>118585.32</v>
      </c>
      <c r="K267" s="15">
        <v>1</v>
      </c>
    </row>
    <row r="268" spans="1:13" ht="45" x14ac:dyDescent="0.2">
      <c r="A268" s="10"/>
      <c r="B268" s="83"/>
      <c r="C268" s="65"/>
      <c r="D268" s="65" t="s">
        <v>82</v>
      </c>
      <c r="E268" s="55" t="s">
        <v>356</v>
      </c>
      <c r="F268" s="11">
        <v>389000</v>
      </c>
      <c r="G268" s="12"/>
      <c r="H268" s="104">
        <v>389000</v>
      </c>
      <c r="I268" s="102">
        <v>19332.62</v>
      </c>
      <c r="J268" s="13">
        <v>19332.62</v>
      </c>
      <c r="K268" s="15">
        <f>J268/H268</f>
        <v>4.9698251928020562E-2</v>
      </c>
    </row>
    <row r="269" spans="1:13" ht="11.25" customHeight="1" x14ac:dyDescent="0.2">
      <c r="A269" s="10"/>
      <c r="B269" s="98" t="s">
        <v>357</v>
      </c>
      <c r="C269" s="145" t="s">
        <v>358</v>
      </c>
      <c r="D269" s="146"/>
      <c r="E269" s="147"/>
      <c r="F269" s="11"/>
      <c r="G269" s="12"/>
      <c r="H269" s="104"/>
      <c r="I269" s="102"/>
      <c r="J269" s="13"/>
      <c r="K269" s="15"/>
    </row>
    <row r="270" spans="1:13" ht="23.25" customHeight="1" x14ac:dyDescent="0.2">
      <c r="A270" s="10"/>
      <c r="B270" s="97"/>
      <c r="C270" s="30" t="s">
        <v>359</v>
      </c>
      <c r="D270" s="143" t="s">
        <v>360</v>
      </c>
      <c r="E270" s="144"/>
      <c r="F270" s="53">
        <v>50000</v>
      </c>
      <c r="G270" s="54"/>
      <c r="H270" s="31">
        <f>F270+G270</f>
        <v>50000</v>
      </c>
      <c r="I270" s="103">
        <v>36969.1</v>
      </c>
      <c r="J270" s="22">
        <v>36969.1</v>
      </c>
      <c r="K270" s="23">
        <f>J270/H270</f>
        <v>0.73938199999999998</v>
      </c>
    </row>
    <row r="271" spans="1:13" ht="36" customHeight="1" x14ac:dyDescent="0.2">
      <c r="A271" s="10"/>
      <c r="B271" s="14"/>
      <c r="C271" s="65"/>
      <c r="D271" s="65" t="s">
        <v>90</v>
      </c>
      <c r="E271" s="55" t="s">
        <v>361</v>
      </c>
      <c r="F271" s="11">
        <v>50000</v>
      </c>
      <c r="G271" s="12"/>
      <c r="H271" s="104"/>
      <c r="I271" s="102"/>
      <c r="J271" s="13"/>
      <c r="K271" s="15"/>
    </row>
    <row r="272" spans="1:13" ht="11.25" customHeight="1" x14ac:dyDescent="0.2">
      <c r="A272" s="10"/>
      <c r="B272" s="99" t="s">
        <v>362</v>
      </c>
      <c r="C272" s="145" t="s">
        <v>363</v>
      </c>
      <c r="D272" s="146"/>
      <c r="E272" s="147"/>
      <c r="F272" s="11"/>
      <c r="G272" s="12"/>
      <c r="H272" s="104"/>
      <c r="I272" s="102"/>
      <c r="J272" s="13"/>
      <c r="K272" s="15"/>
    </row>
    <row r="273" spans="1:13" ht="22.5" customHeight="1" x14ac:dyDescent="0.2">
      <c r="A273" s="10"/>
      <c r="B273" s="16"/>
      <c r="C273" s="30" t="s">
        <v>364</v>
      </c>
      <c r="D273" s="143" t="s">
        <v>363</v>
      </c>
      <c r="E273" s="144"/>
      <c r="F273" s="53">
        <v>218000</v>
      </c>
      <c r="G273" s="54"/>
      <c r="H273" s="31">
        <f>F273+G273</f>
        <v>218000</v>
      </c>
      <c r="I273" s="103">
        <v>50114.44</v>
      </c>
      <c r="J273" s="22">
        <v>50114.44</v>
      </c>
      <c r="K273" s="23">
        <f>J273/H273</f>
        <v>0.22988275229357799</v>
      </c>
      <c r="M273" s="129"/>
    </row>
    <row r="274" spans="1:13" ht="21.75" customHeight="1" x14ac:dyDescent="0.2">
      <c r="A274" s="10"/>
      <c r="B274" s="16"/>
      <c r="C274" s="30"/>
      <c r="D274" s="65" t="s">
        <v>129</v>
      </c>
      <c r="E274" s="95" t="s">
        <v>365</v>
      </c>
      <c r="F274" s="50">
        <v>18000</v>
      </c>
      <c r="G274" s="54"/>
      <c r="H274" s="104">
        <v>18000</v>
      </c>
      <c r="I274" s="102">
        <v>17569</v>
      </c>
      <c r="J274" s="13">
        <v>17569</v>
      </c>
      <c r="K274" s="15">
        <f>J274/H274</f>
        <v>0.97605555555555557</v>
      </c>
    </row>
    <row r="275" spans="1:13" ht="30" customHeight="1" x14ac:dyDescent="0.2">
      <c r="A275" s="10"/>
      <c r="B275" s="83"/>
      <c r="C275" s="65"/>
      <c r="D275" s="65" t="s">
        <v>90</v>
      </c>
      <c r="E275" s="55" t="s">
        <v>366</v>
      </c>
      <c r="F275" s="11">
        <v>200000</v>
      </c>
      <c r="G275" s="12"/>
      <c r="H275" s="104">
        <v>200000</v>
      </c>
      <c r="I275" s="102">
        <v>32545.439999999999</v>
      </c>
      <c r="J275" s="13">
        <v>32545.439999999999</v>
      </c>
      <c r="K275" s="15">
        <f>J275/H275</f>
        <v>0.16272719999999999</v>
      </c>
    </row>
    <row r="276" spans="1:13" ht="14.25" customHeight="1" x14ac:dyDescent="0.2">
      <c r="A276" s="10" t="s">
        <v>367</v>
      </c>
      <c r="B276" s="135" t="s">
        <v>368</v>
      </c>
      <c r="C276" s="135"/>
      <c r="D276" s="135"/>
      <c r="E276" s="135"/>
      <c r="F276" s="11"/>
      <c r="G276" s="12"/>
      <c r="H276" s="104"/>
      <c r="I276" s="102"/>
      <c r="J276" s="13"/>
      <c r="K276" s="15"/>
    </row>
    <row r="277" spans="1:13" x14ac:dyDescent="0.2">
      <c r="A277" s="10"/>
      <c r="B277" s="98" t="s">
        <v>369</v>
      </c>
      <c r="C277" s="145" t="s">
        <v>370</v>
      </c>
      <c r="D277" s="146"/>
      <c r="E277" s="147"/>
      <c r="F277" s="11"/>
      <c r="G277" s="12"/>
      <c r="H277" s="104"/>
      <c r="I277" s="102"/>
      <c r="J277" s="13"/>
      <c r="K277" s="15"/>
    </row>
    <row r="278" spans="1:13" ht="21.75" customHeight="1" x14ac:dyDescent="0.2">
      <c r="A278" s="10"/>
      <c r="B278" s="16"/>
      <c r="C278" s="30" t="s">
        <v>371</v>
      </c>
      <c r="D278" s="33" t="s">
        <v>370</v>
      </c>
      <c r="E278" s="19"/>
      <c r="F278" s="53">
        <v>998760</v>
      </c>
      <c r="G278" s="54"/>
      <c r="H278" s="31">
        <f>F278+G278</f>
        <v>998760</v>
      </c>
      <c r="I278" s="103">
        <v>797374.27</v>
      </c>
      <c r="J278" s="22">
        <v>797374.27</v>
      </c>
      <c r="K278" s="23">
        <f>J278/H278</f>
        <v>0.79836424165965802</v>
      </c>
    </row>
    <row r="279" spans="1:13" s="32" customFormat="1" ht="50.1" customHeight="1" x14ac:dyDescent="0.2">
      <c r="A279" s="10"/>
      <c r="B279" s="16"/>
      <c r="C279" s="29"/>
      <c r="D279" s="65" t="s">
        <v>82</v>
      </c>
      <c r="E279" s="84" t="s">
        <v>372</v>
      </c>
      <c r="F279" s="11">
        <v>998760</v>
      </c>
      <c r="G279" s="12"/>
      <c r="H279" s="104">
        <v>998760</v>
      </c>
      <c r="I279" s="102"/>
      <c r="J279" s="13"/>
      <c r="K279" s="15"/>
    </row>
    <row r="280" spans="1:13" s="32" customFormat="1" ht="21.75" customHeight="1" thickBot="1" x14ac:dyDescent="0.25">
      <c r="A280" s="68"/>
      <c r="B280" s="151" t="s">
        <v>373</v>
      </c>
      <c r="C280" s="152"/>
      <c r="D280" s="152"/>
      <c r="E280" s="152"/>
      <c r="F280" s="69">
        <f>F253+F257+F260+F265+F270+F273+F278</f>
        <v>3259760</v>
      </c>
      <c r="G280" s="70"/>
      <c r="H280" s="71">
        <f>H253+H257+H260+H265+H270+H273+H278</f>
        <v>3259760</v>
      </c>
      <c r="I280" s="71">
        <f>I253+I257+I260+I265+I270+I273+I278</f>
        <v>1515253.33</v>
      </c>
      <c r="J280" s="71">
        <f>J253+J257+J260+J265+J270+J273+J278</f>
        <v>1515253.33</v>
      </c>
      <c r="K280" s="43">
        <f>J280/H280</f>
        <v>0.46483585601393967</v>
      </c>
    </row>
    <row r="281" spans="1:13" ht="21.75" customHeight="1" thickTop="1" thickBot="1" x14ac:dyDescent="0.25">
      <c r="A281" s="85"/>
      <c r="B281" s="164" t="s">
        <v>374</v>
      </c>
      <c r="C281" s="164"/>
      <c r="D281" s="164"/>
      <c r="E281" s="164"/>
      <c r="F281" s="86">
        <f>F35+F225+F231+F249+F280</f>
        <v>86983110</v>
      </c>
      <c r="G281" s="87">
        <f>G35+G218+G241</f>
        <v>4277000</v>
      </c>
      <c r="H281" s="88">
        <f>H35+H225+H231+H249+H280</f>
        <v>91260110</v>
      </c>
      <c r="I281" s="88">
        <f>SUM(I280+I249+I231+I225+I35)</f>
        <v>80840670.140000015</v>
      </c>
      <c r="J281" s="88">
        <f>SUM(J280+J249+J231+J225+J35)</f>
        <v>80840670.140000015</v>
      </c>
      <c r="K281" s="89">
        <f>J281/H281</f>
        <v>0.8858270074406005</v>
      </c>
    </row>
    <row r="282" spans="1:13" ht="42" customHeight="1" thickTop="1" x14ac:dyDescent="0.2">
      <c r="I282" s="93"/>
      <c r="J282" s="93"/>
    </row>
    <row r="283" spans="1:13" ht="35.25" customHeight="1" x14ac:dyDescent="0.2"/>
    <row r="284" spans="1:13" ht="35.25" customHeight="1" x14ac:dyDescent="0.2"/>
  </sheetData>
  <mergeCells count="71">
    <mergeCell ref="B280:E280"/>
    <mergeCell ref="B281:E281"/>
    <mergeCell ref="C264:E264"/>
    <mergeCell ref="C269:E269"/>
    <mergeCell ref="C272:E272"/>
    <mergeCell ref="D273:E273"/>
    <mergeCell ref="B276:E276"/>
    <mergeCell ref="C277:E277"/>
    <mergeCell ref="D265:E265"/>
    <mergeCell ref="D270:E270"/>
    <mergeCell ref="B263:E263"/>
    <mergeCell ref="B232:E232"/>
    <mergeCell ref="B233:E233"/>
    <mergeCell ref="C234:E234"/>
    <mergeCell ref="B237:E237"/>
    <mergeCell ref="C238:E238"/>
    <mergeCell ref="B249:E249"/>
    <mergeCell ref="B250:E250"/>
    <mergeCell ref="B251:E251"/>
    <mergeCell ref="C252:E252"/>
    <mergeCell ref="C256:E256"/>
    <mergeCell ref="C259:E259"/>
    <mergeCell ref="D253:E253"/>
    <mergeCell ref="B231:E231"/>
    <mergeCell ref="C172:E172"/>
    <mergeCell ref="B198:E198"/>
    <mergeCell ref="C199:E199"/>
    <mergeCell ref="C214:E214"/>
    <mergeCell ref="C217:E217"/>
    <mergeCell ref="B221:E221"/>
    <mergeCell ref="C222:E222"/>
    <mergeCell ref="B225:E225"/>
    <mergeCell ref="B226:E226"/>
    <mergeCell ref="B227:E227"/>
    <mergeCell ref="C228:E228"/>
    <mergeCell ref="C128:E128"/>
    <mergeCell ref="C64:E64"/>
    <mergeCell ref="C68:E68"/>
    <mergeCell ref="B71:E71"/>
    <mergeCell ref="C72:E72"/>
    <mergeCell ref="C82:E82"/>
    <mergeCell ref="D95:E95"/>
    <mergeCell ref="D97:E97"/>
    <mergeCell ref="C104:E104"/>
    <mergeCell ref="C113:E113"/>
    <mergeCell ref="C118:E118"/>
    <mergeCell ref="C123:E123"/>
    <mergeCell ref="C61:E61"/>
    <mergeCell ref="B22:E22"/>
    <mergeCell ref="C23:E23"/>
    <mergeCell ref="B26:E26"/>
    <mergeCell ref="C27:E27"/>
    <mergeCell ref="B35:E35"/>
    <mergeCell ref="B37:E37"/>
    <mergeCell ref="C38:E38"/>
    <mergeCell ref="C42:E42"/>
    <mergeCell ref="B50:E50"/>
    <mergeCell ref="C51:E51"/>
    <mergeCell ref="C55:E55"/>
    <mergeCell ref="C19:E19"/>
    <mergeCell ref="A1:K1"/>
    <mergeCell ref="A2:E2"/>
    <mergeCell ref="B3:E3"/>
    <mergeCell ref="B4:E4"/>
    <mergeCell ref="C5:E5"/>
    <mergeCell ref="B10:E10"/>
    <mergeCell ref="C11:E11"/>
    <mergeCell ref="D12:E12"/>
    <mergeCell ref="B14:E14"/>
    <mergeCell ref="C15:E15"/>
    <mergeCell ref="B18:E18"/>
  </mergeCells>
  <pageMargins left="0.19685039370078741" right="0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TRANSP.4°Tr.2020</vt:lpstr>
      <vt:lpstr>TRANSP.4°Tr.2020!Títulos_a_imprimir</vt:lpstr>
    </vt:vector>
  </TitlesOfParts>
  <Company>Congreso de los Diputados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uaulan</dc:creator>
  <cp:lastModifiedBy>Juan Antonio García Flordelis</cp:lastModifiedBy>
  <cp:lastPrinted>2021-04-27T11:50:01Z</cp:lastPrinted>
  <dcterms:created xsi:type="dcterms:W3CDTF">2016-05-24T11:25:20Z</dcterms:created>
  <dcterms:modified xsi:type="dcterms:W3CDTF">2021-05-25T09:34:40Z</dcterms:modified>
</cp:coreProperties>
</file>