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aja congreso\Presupuesto\Grado_cumplimiento_presupuesto\TRANSP2017\4º TR 2017\"/>
    </mc:Choice>
  </mc:AlternateContent>
  <bookViews>
    <workbookView xWindow="120" yWindow="30" windowWidth="18915" windowHeight="11310"/>
  </bookViews>
  <sheets>
    <sheet name="TRANSP.a 31.03.2018" sheetId="4" r:id="rId1"/>
  </sheets>
  <definedNames>
    <definedName name="_xlnm.Print_Titles" localSheetId="0">'TRANSP.a 31.03.2018'!$1:$2</definedName>
  </definedNames>
  <calcPr calcId="152511"/>
</workbook>
</file>

<file path=xl/calcChain.xml><?xml version="1.0" encoding="utf-8"?>
<calcChain xmlns="http://schemas.openxmlformats.org/spreadsheetml/2006/main">
  <c r="J235" i="4" l="1"/>
  <c r="K73" i="4" l="1"/>
  <c r="K72" i="4"/>
  <c r="H126" i="4"/>
  <c r="H220" i="4"/>
  <c r="H152" i="4"/>
  <c r="H229" i="4"/>
  <c r="K63" i="4"/>
  <c r="F45" i="4" l="1"/>
  <c r="H45" i="4" s="1"/>
  <c r="I41" i="4" l="1"/>
  <c r="K54" i="4" l="1"/>
  <c r="J258" i="4" l="1"/>
  <c r="I258" i="4"/>
  <c r="F258" i="4"/>
  <c r="K152" i="4" l="1"/>
  <c r="K143" i="4" l="1"/>
  <c r="K144" i="4"/>
  <c r="K146" i="4"/>
  <c r="K147" i="4"/>
  <c r="K148" i="4"/>
  <c r="K149" i="4"/>
  <c r="K150" i="4"/>
  <c r="K142" i="4"/>
  <c r="K140" i="4"/>
  <c r="K139" i="4"/>
  <c r="K171" i="4"/>
  <c r="K173" i="4"/>
  <c r="K174" i="4"/>
  <c r="K175" i="4"/>
  <c r="K177" i="4"/>
  <c r="K178" i="4"/>
  <c r="K179" i="4"/>
  <c r="K180" i="4"/>
  <c r="K181" i="4"/>
  <c r="K182" i="4"/>
  <c r="K189" i="4"/>
  <c r="K190" i="4"/>
  <c r="K191" i="4"/>
  <c r="K193" i="4"/>
  <c r="K194" i="4"/>
  <c r="K196" i="4"/>
  <c r="K197" i="4"/>
  <c r="K198" i="4"/>
  <c r="K199" i="4"/>
  <c r="K200" i="4"/>
  <c r="K201" i="4"/>
  <c r="K202" i="4"/>
  <c r="K203" i="4"/>
  <c r="K204" i="4"/>
  <c r="K206" i="4"/>
  <c r="K207" i="4"/>
  <c r="K208" i="4"/>
  <c r="K212" i="4"/>
  <c r="K213" i="4"/>
  <c r="K214" i="4"/>
  <c r="K215" i="4"/>
  <c r="K216" i="4"/>
  <c r="K217" i="4"/>
  <c r="K218" i="4"/>
  <c r="K219" i="4"/>
  <c r="K220" i="4"/>
  <c r="K222" i="4"/>
  <c r="K223" i="4"/>
  <c r="K229" i="4"/>
  <c r="K230" i="4"/>
  <c r="K254" i="4"/>
  <c r="K255" i="4"/>
  <c r="K263" i="4"/>
  <c r="K264" i="4"/>
  <c r="K270" i="4"/>
  <c r="K271" i="4"/>
  <c r="K275" i="4"/>
  <c r="K276" i="4"/>
  <c r="K282" i="4"/>
  <c r="K283" i="4"/>
  <c r="K156" i="4"/>
  <c r="K157" i="4"/>
  <c r="K158" i="4"/>
  <c r="K159" i="4"/>
  <c r="K161" i="4"/>
  <c r="K162" i="4"/>
  <c r="K164" i="4"/>
  <c r="K166" i="4"/>
  <c r="K168" i="4"/>
  <c r="K169" i="4"/>
  <c r="K170" i="4"/>
  <c r="K155" i="4"/>
  <c r="J288" i="4"/>
  <c r="I288" i="4"/>
  <c r="F288" i="4"/>
  <c r="H286" i="4"/>
  <c r="K286" i="4" s="1"/>
  <c r="H281" i="4"/>
  <c r="K281" i="4" s="1"/>
  <c r="H278" i="4"/>
  <c r="K278" i="4" s="1"/>
  <c r="H274" i="4"/>
  <c r="K274" i="4" s="1"/>
  <c r="H269" i="4"/>
  <c r="K269" i="4" s="1"/>
  <c r="H266" i="4"/>
  <c r="K266" i="4" s="1"/>
  <c r="H262" i="4"/>
  <c r="K262" i="4" s="1"/>
  <c r="H256" i="4"/>
  <c r="K256" i="4" s="1"/>
  <c r="H253" i="4"/>
  <c r="K253" i="4" s="1"/>
  <c r="H251" i="4"/>
  <c r="K251" i="4" s="1"/>
  <c r="H249" i="4"/>
  <c r="K249" i="4" s="1"/>
  <c r="H245" i="4"/>
  <c r="J241" i="4"/>
  <c r="I241" i="4"/>
  <c r="F241" i="4"/>
  <c r="H239" i="4"/>
  <c r="K239" i="4" s="1"/>
  <c r="I235" i="4"/>
  <c r="H233" i="4"/>
  <c r="K233" i="4" s="1"/>
  <c r="H228" i="4"/>
  <c r="K228" i="4" s="1"/>
  <c r="H225" i="4"/>
  <c r="K225" i="4" s="1"/>
  <c r="H211" i="4"/>
  <c r="H205" i="4"/>
  <c r="K205" i="4" s="1"/>
  <c r="H192" i="4"/>
  <c r="K192" i="4" s="1"/>
  <c r="H188" i="4"/>
  <c r="K188" i="4" s="1"/>
  <c r="H186" i="4"/>
  <c r="K186" i="4" s="1"/>
  <c r="H184" i="4"/>
  <c r="K184" i="4" s="1"/>
  <c r="H172" i="4"/>
  <c r="K172" i="4" s="1"/>
  <c r="H154" i="4"/>
  <c r="K154" i="4" s="1"/>
  <c r="H151" i="4"/>
  <c r="K151" i="4" s="1"/>
  <c r="H141" i="4"/>
  <c r="K141" i="4" s="1"/>
  <c r="H137" i="4"/>
  <c r="K137" i="4" s="1"/>
  <c r="K135" i="4"/>
  <c r="K134" i="4"/>
  <c r="H133" i="4"/>
  <c r="K133" i="4" s="1"/>
  <c r="K131" i="4"/>
  <c r="K130" i="4"/>
  <c r="K129" i="4"/>
  <c r="H128" i="4"/>
  <c r="K128" i="4" s="1"/>
  <c r="K126" i="4"/>
  <c r="K125" i="4"/>
  <c r="K124" i="4"/>
  <c r="H122" i="4"/>
  <c r="K122" i="4" s="1"/>
  <c r="H119" i="4"/>
  <c r="K119" i="4" s="1"/>
  <c r="K118" i="4"/>
  <c r="K116" i="4"/>
  <c r="H114" i="4"/>
  <c r="K114" i="4" s="1"/>
  <c r="K113" i="4"/>
  <c r="K112" i="4"/>
  <c r="H111" i="4"/>
  <c r="K111" i="4" s="1"/>
  <c r="K109" i="4"/>
  <c r="K108" i="4"/>
  <c r="K107" i="4"/>
  <c r="H106" i="4"/>
  <c r="K106" i="4" s="1"/>
  <c r="K105" i="4"/>
  <c r="K104" i="4"/>
  <c r="H103" i="4"/>
  <c r="K103" i="4" s="1"/>
  <c r="H101" i="4"/>
  <c r="K101" i="4" s="1"/>
  <c r="H99" i="4"/>
  <c r="K99" i="4" s="1"/>
  <c r="H97" i="4"/>
  <c r="K97" i="4" s="1"/>
  <c r="H95" i="4"/>
  <c r="K95" i="4" s="1"/>
  <c r="H93" i="4"/>
  <c r="K93" i="4" s="1"/>
  <c r="H91" i="4"/>
  <c r="K91" i="4" s="1"/>
  <c r="H89" i="4"/>
  <c r="K89" i="4" s="1"/>
  <c r="H86" i="4"/>
  <c r="K86" i="4" s="1"/>
  <c r="K85" i="4"/>
  <c r="K84" i="4"/>
  <c r="K83" i="4"/>
  <c r="K82" i="4"/>
  <c r="H81" i="4"/>
  <c r="K81" i="4" s="1"/>
  <c r="H79" i="4"/>
  <c r="K79" i="4" s="1"/>
  <c r="H75" i="4"/>
  <c r="K75" i="4" s="1"/>
  <c r="H71" i="4"/>
  <c r="K71" i="4" s="1"/>
  <c r="H68" i="4"/>
  <c r="K68" i="4" s="1"/>
  <c r="K66" i="4"/>
  <c r="K65" i="4"/>
  <c r="K64" i="4"/>
  <c r="H62" i="4"/>
  <c r="K62" i="4" s="1"/>
  <c r="K60" i="4"/>
  <c r="K59" i="4"/>
  <c r="K58" i="4"/>
  <c r="K52" i="4"/>
  <c r="K51" i="4"/>
  <c r="K50" i="4"/>
  <c r="H49" i="4"/>
  <c r="K49" i="4" s="1"/>
  <c r="K47" i="4"/>
  <c r="H46" i="4"/>
  <c r="K46" i="4" s="1"/>
  <c r="J41" i="4"/>
  <c r="F41" i="4"/>
  <c r="H39" i="4"/>
  <c r="K39" i="4" s="1"/>
  <c r="H37" i="4"/>
  <c r="K37" i="4" s="1"/>
  <c r="H34" i="4"/>
  <c r="K34" i="4" s="1"/>
  <c r="H30" i="4"/>
  <c r="K30" i="4" s="1"/>
  <c r="H24" i="4"/>
  <c r="K24" i="4" s="1"/>
  <c r="H20" i="4"/>
  <c r="K20" i="4" s="1"/>
  <c r="H13" i="4"/>
  <c r="K13" i="4" s="1"/>
  <c r="H9" i="4"/>
  <c r="K9" i="4" s="1"/>
  <c r="H7" i="4"/>
  <c r="H258" i="4" l="1"/>
  <c r="K258" i="4" s="1"/>
  <c r="K245" i="4"/>
  <c r="H41" i="4"/>
  <c r="K41" i="4" s="1"/>
  <c r="H241" i="4"/>
  <c r="K241" i="4" s="1"/>
  <c r="I289" i="4"/>
  <c r="H288" i="4"/>
  <c r="K288" i="4" s="1"/>
  <c r="K7" i="4"/>
  <c r="F235" i="4"/>
  <c r="F289" i="4" s="1"/>
  <c r="K45" i="4"/>
  <c r="H235" i="4" l="1"/>
  <c r="H289" i="4" l="1"/>
  <c r="J289" i="4"/>
  <c r="K289" i="4" s="1"/>
  <c r="K211" i="4"/>
  <c r="K235" i="4" l="1"/>
</calcChain>
</file>

<file path=xl/sharedStrings.xml><?xml version="1.0" encoding="utf-8"?>
<sst xmlns="http://schemas.openxmlformats.org/spreadsheetml/2006/main" count="573" uniqueCount="396">
  <si>
    <t>Clasificación económica</t>
  </si>
  <si>
    <t>Créditos iniciales</t>
  </si>
  <si>
    <t>Créditos
modificados</t>
  </si>
  <si>
    <t>Créditos
finales</t>
  </si>
  <si>
    <t>Créditos
comprometidos</t>
  </si>
  <si>
    <t>Obligaciones
reconocidas</t>
  </si>
  <si>
    <t>%
ejecución</t>
  </si>
  <si>
    <t>CAPÍTULO 1</t>
  </si>
  <si>
    <t>GASTOS DE PERSONAL</t>
  </si>
  <si>
    <t>Artículo 10</t>
  </si>
  <si>
    <t>Altos cargos</t>
  </si>
  <si>
    <t>Concepto 100</t>
  </si>
  <si>
    <t>Retribuciones altos cargos (Diputados)</t>
  </si>
  <si>
    <t>Subconcepto 100.00</t>
  </si>
  <si>
    <t>Retribuciones altos cargos</t>
  </si>
  <si>
    <t>Centro Gestor 51</t>
  </si>
  <si>
    <t>Asignación constitucional</t>
  </si>
  <si>
    <t>Subconcepto 100.01</t>
  </si>
  <si>
    <t>Retribuc.complementarias altos cargos</t>
  </si>
  <si>
    <t>Complementos</t>
  </si>
  <si>
    <t>Artículo 11</t>
  </si>
  <si>
    <t>Personal eventual</t>
  </si>
  <si>
    <t>Concepto 110</t>
  </si>
  <si>
    <t>Retribuciones básicas y otras</t>
  </si>
  <si>
    <t>Subconcepto 110.00</t>
  </si>
  <si>
    <t>Retribuciones básicas</t>
  </si>
  <si>
    <t>Nómina</t>
  </si>
  <si>
    <t>Artículo 12</t>
  </si>
  <si>
    <t>Personal funcionario de otras Administraciones Públicas que presta servicio en el Congreso</t>
  </si>
  <si>
    <t xml:space="preserve">Concepto 121 </t>
  </si>
  <si>
    <t>Retribuciones complementarias</t>
  </si>
  <si>
    <t>Subconcepto 121.03</t>
  </si>
  <si>
    <t>Otros complementos</t>
  </si>
  <si>
    <t>Artículo 13</t>
  </si>
  <si>
    <t>Laborales</t>
  </si>
  <si>
    <t>Concepto 130</t>
  </si>
  <si>
    <t>Laboral fijo</t>
  </si>
  <si>
    <t>Subconcepto 130.00</t>
  </si>
  <si>
    <t>Artículo 15</t>
  </si>
  <si>
    <t>Incentivos al rendimiento</t>
  </si>
  <si>
    <t>Concepto 151</t>
  </si>
  <si>
    <t>Gratificaciones</t>
  </si>
  <si>
    <t>Subconcepto 15100</t>
  </si>
  <si>
    <t>Retribuciones extraordinarias</t>
  </si>
  <si>
    <t>Centro Gestor 70</t>
  </si>
  <si>
    <t>Retribuciones servicios extraordinarios personal laboral del Congreso y de otras Administraciones</t>
  </si>
  <si>
    <t>Artículo 16</t>
  </si>
  <si>
    <t>Cuotas, prestaciones y gastos sociales a cargo del empleador</t>
  </si>
  <si>
    <t>Concepto 160</t>
  </si>
  <si>
    <t>Cuotas sociales</t>
  </si>
  <si>
    <t>Subconcepto 160.00</t>
  </si>
  <si>
    <t>Seguridad Social</t>
  </si>
  <si>
    <t>Centro Gestor 71</t>
  </si>
  <si>
    <t>Protección social Régimen General: Personal Laboral, Personal Eventual y Becarios Congreso de los Diputados</t>
  </si>
  <si>
    <t>Pensiones</t>
  </si>
  <si>
    <t>Concepto 162</t>
  </si>
  <si>
    <t>Gastos sociales del personal</t>
  </si>
  <si>
    <t>Subconcepto 162.04</t>
  </si>
  <si>
    <t>Acción Social</t>
  </si>
  <si>
    <t>Reglamento Fondo de Prestaciones Sociales: Personal Laboral y Eventual</t>
  </si>
  <si>
    <t>Subconcepto 162.05</t>
  </si>
  <si>
    <t>Ayudas comedor</t>
  </si>
  <si>
    <t>Becarios Congreso Diputados</t>
  </si>
  <si>
    <t>TOTAL CAPÍTULO 1. GASTOS DE PERSONAL</t>
  </si>
  <si>
    <t>CAPÍTULO 2</t>
  </si>
  <si>
    <t>GASTOS CORRIENTES EN BIENES Y SERVICIOS</t>
  </si>
  <si>
    <t>Artículo 20</t>
  </si>
  <si>
    <t>Arrendamientos y cánones</t>
  </si>
  <si>
    <t>Concepto 202</t>
  </si>
  <si>
    <t>Arrendamientos de edificios y otras construcciones.</t>
  </si>
  <si>
    <t>Subconcepto 202.00</t>
  </si>
  <si>
    <t>Centro Gestor 40</t>
  </si>
  <si>
    <t>Depósito materiales</t>
  </si>
  <si>
    <t>Centro Gestor 52</t>
  </si>
  <si>
    <t>Alquiler nave guardamuebles</t>
  </si>
  <si>
    <t>Concepto 203</t>
  </si>
  <si>
    <t>Arrendamientos de  maquinaria, instalaciones y utillaje</t>
  </si>
  <si>
    <t>Subconcepto 203.00</t>
  </si>
  <si>
    <t>Mantenimiento y actualización del Portal de la Constitución</t>
  </si>
  <si>
    <t>Alquileres andamios</t>
  </si>
  <si>
    <t>Concepto 209</t>
  </si>
  <si>
    <t>Cánones</t>
  </si>
  <si>
    <t>Subconcepto 209.00</t>
  </si>
  <si>
    <t>Centro Gestor 54</t>
  </si>
  <si>
    <t>Renovación de dominios de internet</t>
  </si>
  <si>
    <t>Artículo 21</t>
  </si>
  <si>
    <t>Reparaciones, mantenimiento y conservación</t>
  </si>
  <si>
    <t>Concepto 212</t>
  </si>
  <si>
    <t>Edificios y otras construcciones</t>
  </si>
  <si>
    <t>Subconcepto 212.00</t>
  </si>
  <si>
    <t>Mantenimiento de edificios y obras de reparación</t>
  </si>
  <si>
    <t>Centro Gestor 53</t>
  </si>
  <si>
    <t>Mantenimiento vidrieras y elementos histórico-artísticos del Palacio del Congreso</t>
  </si>
  <si>
    <t>Concepto 213</t>
  </si>
  <si>
    <t>Maquinaría, instalaciones y utillaje</t>
  </si>
  <si>
    <t>Subconcepto 213.00</t>
  </si>
  <si>
    <t>Maquinaria, instalaciones y utillaje</t>
  </si>
  <si>
    <t>Centro Gestor 01</t>
  </si>
  <si>
    <t>Mantenimiento equipo TV de la Cámara</t>
  </si>
  <si>
    <t>Mantenimiento de instalaciones y equipos</t>
  </si>
  <si>
    <t>Mantenimiento de maquinaria relojería</t>
  </si>
  <si>
    <t>Centro Gestor 72</t>
  </si>
  <si>
    <t>Incineradoras</t>
  </si>
  <si>
    <t>Concepto 214</t>
  </si>
  <si>
    <t>Elementos de transporte</t>
  </si>
  <si>
    <t>Subconcepto 214.00</t>
  </si>
  <si>
    <t>Mantenimiento y reparación vehículos del Parque Móvil de la Cámara</t>
  </si>
  <si>
    <t>Concepto 215</t>
  </si>
  <si>
    <t>Mobiliario y enseres</t>
  </si>
  <si>
    <t>Subconcepto 215.00</t>
  </si>
  <si>
    <t>Gastos de tapicería, jardinería, fuentes agua y otros</t>
  </si>
  <si>
    <t>Mantenimiento de diverso mobiliario y enseres, restauración de lienzos y muebles, tapicerías, etc</t>
  </si>
  <si>
    <t>Concepto 216</t>
  </si>
  <si>
    <t>Equipos para procesos de la información</t>
  </si>
  <si>
    <t>Subconcepto 216.00</t>
  </si>
  <si>
    <t>Mantenimiento y soporte de equipos informáticos para asegurar el correcto funcionamiento de los sistemas</t>
  </si>
  <si>
    <t>Artículo 22</t>
  </si>
  <si>
    <t>Material, suministros y otros</t>
  </si>
  <si>
    <t>Concepto 220</t>
  </si>
  <si>
    <t>Material de oficina</t>
  </si>
  <si>
    <t>Subconcepto 220.00</t>
  </si>
  <si>
    <t>Ordinario no inventariable</t>
  </si>
  <si>
    <t>Adquisición material de escritorio, imprenta y oficina con destino al almacén</t>
  </si>
  <si>
    <t>Subconcepto 220.01</t>
  </si>
  <si>
    <t>Prensa, revistas, libros y otras publicaciones</t>
  </si>
  <si>
    <t xml:space="preserve">Suscripciones a bases de datos y portales jurídicos </t>
  </si>
  <si>
    <t>Centro Gestor 42</t>
  </si>
  <si>
    <t>Adquisición de fondos y recursos documentales en papel o electrónicos</t>
  </si>
  <si>
    <t>Centro Gestor 44</t>
  </si>
  <si>
    <t>Suscripciones de prensa electrónica</t>
  </si>
  <si>
    <t>Centro Gestor 45</t>
  </si>
  <si>
    <t>Adquisición de prensa</t>
  </si>
  <si>
    <t>Subconcepto 220.02</t>
  </si>
  <si>
    <t>Material informático no inventariable</t>
  </si>
  <si>
    <t>Tarjetas con chip para inicio de legislatura y otro material no inventariable</t>
  </si>
  <si>
    <t>Concepto 221</t>
  </si>
  <si>
    <t>Suministros</t>
  </si>
  <si>
    <t>Subconcepto 221.00</t>
  </si>
  <si>
    <t>Energía eléctrica</t>
  </si>
  <si>
    <t>Consumo electricidad</t>
  </si>
  <si>
    <t>Subconcepto 221.01</t>
  </si>
  <si>
    <t>Agua</t>
  </si>
  <si>
    <t>Consumo de agua</t>
  </si>
  <si>
    <t>Subconcepto 221.02</t>
  </si>
  <si>
    <t>Gas</t>
  </si>
  <si>
    <t>Consumo de gas</t>
  </si>
  <si>
    <t>Subconcepto 221.03</t>
  </si>
  <si>
    <t>Combustible</t>
  </si>
  <si>
    <t>Consumo combustibles calefacción y vehículos</t>
  </si>
  <si>
    <t>Subconcepto 221.04</t>
  </si>
  <si>
    <t>Vestuario</t>
  </si>
  <si>
    <t>Vestuario para personal  de la Cámara</t>
  </si>
  <si>
    <t>Subconcepto 221.06</t>
  </si>
  <si>
    <t>Productos farmacéuticos y material sanitario</t>
  </si>
  <si>
    <t>Medicinas y productos sanitarios</t>
  </si>
  <si>
    <t>Subconcepto 221.11</t>
  </si>
  <si>
    <t>Suministros de repuestos de maquinaria, utillaje y elementos de transporte</t>
  </si>
  <si>
    <t>Repuestos vehículos, herramientas y materiales Brigada Mantenimiento</t>
  </si>
  <si>
    <t>Subconcepto 221.12</t>
  </si>
  <si>
    <t>Suministros de material electrónico, eléctrico y de comunicaciones</t>
  </si>
  <si>
    <t>Repuestos y suministros servicios telecomunicaciónes, iluminación, teléfonos, fax, material electrónico</t>
  </si>
  <si>
    <t>Material eléctrico y electrónico para las redes de datos</t>
  </si>
  <si>
    <t>Subconcepto 221.99</t>
  </si>
  <si>
    <t>Otros suministros</t>
  </si>
  <si>
    <t>Rótulos, artículos limpieza vehículos, otros</t>
  </si>
  <si>
    <t>Artículos de limpieza</t>
  </si>
  <si>
    <t>Centro Gestor 61</t>
  </si>
  <si>
    <t>Regalos institucionales y artículos para la venta en la Tienda del Congreso</t>
  </si>
  <si>
    <t>Concepto 222</t>
  </si>
  <si>
    <t>Comunicaciones</t>
  </si>
  <si>
    <t>Subconcepto 222.00</t>
  </si>
  <si>
    <t>Servicios de Telecomunicaciones</t>
  </si>
  <si>
    <t>Telefonía fija y móvil, telex y telefax, telegráficas</t>
  </si>
  <si>
    <t>Líneas de acceso a internet y servicios de distribución avanzada de videos de actividad parlamentaria</t>
  </si>
  <si>
    <t>Subconcepto 222.01</t>
  </si>
  <si>
    <t>Postales y mensajería</t>
  </si>
  <si>
    <t>Telegramas</t>
  </si>
  <si>
    <t>Comunicaciones postales</t>
  </si>
  <si>
    <t>Subconcepto 222.99</t>
  </si>
  <si>
    <t>Otras comunicaciones</t>
  </si>
  <si>
    <t>Servicio de televisión Congreso. Distribución por satélite de la señal del Canal Parlamento</t>
  </si>
  <si>
    <t>Concepto 223</t>
  </si>
  <si>
    <t>Transportes</t>
  </si>
  <si>
    <t>Subconcepto 223.00</t>
  </si>
  <si>
    <t>Servicio de Radio Taxi y vehículos de alquiler del Parque Móvil</t>
  </si>
  <si>
    <t>Tarjetas aparcamiento AENA para Diputados y transportes miembros de Mesa</t>
  </si>
  <si>
    <t>Transportes Diputados en medios colectivos</t>
  </si>
  <si>
    <t>Concepto 224</t>
  </si>
  <si>
    <t>Primas de seguros</t>
  </si>
  <si>
    <t>Subconcepto 224.00</t>
  </si>
  <si>
    <t>Seguros vehículos Parque Móvil</t>
  </si>
  <si>
    <t>Seguros y almacenamiento de obras de arte</t>
  </si>
  <si>
    <t>Pólizas de accidentes Personal Laboral y Personal Eventual del Congreso de los Diputados y escoltas, conductores y motoristas</t>
  </si>
  <si>
    <t>Concepto 225</t>
  </si>
  <si>
    <t>Tributos</t>
  </si>
  <si>
    <t>Subconcepto 225.02</t>
  </si>
  <si>
    <t>Tributos locales</t>
  </si>
  <si>
    <t>Centro Gestor 50</t>
  </si>
  <si>
    <t>I.B.I., Gestión de Residuos Urbanos, Tasa por utilización privativa o aprovechamiento público</t>
  </si>
  <si>
    <t>Impuesto Municipal Circulación, ITV, tasas vallado, obras</t>
  </si>
  <si>
    <t>Concepto 226</t>
  </si>
  <si>
    <t>Gastos diversos</t>
  </si>
  <si>
    <t>Subconcepto 226.01</t>
  </si>
  <si>
    <t>Atenciones protocolarias y representativas</t>
  </si>
  <si>
    <t>Centro Gestor 60</t>
  </si>
  <si>
    <t>Compromisos protocolarios de la Dirección</t>
  </si>
  <si>
    <t xml:space="preserve">Atenciones del Departamento de Protocolo y miembros de  Mesa </t>
  </si>
  <si>
    <t>Subconcepto 226.02</t>
  </si>
  <si>
    <t>Publicidad y propaganda</t>
  </si>
  <si>
    <t>Centro Gestor 20</t>
  </si>
  <si>
    <t>Publicación de anuncios y concursos en boletines oficiales</t>
  </si>
  <si>
    <t>Anuncios BOE</t>
  </si>
  <si>
    <t>Subconcepto 226.03</t>
  </si>
  <si>
    <t>Jurídicos, contenciosos</t>
  </si>
  <si>
    <t>Recursos y procedimientos sancionadores</t>
  </si>
  <si>
    <t>Subconcepto 226.06</t>
  </si>
  <si>
    <t>Reuniones, conferencias y cursos</t>
  </si>
  <si>
    <t>Gastos cafetería/restaurante. Reuniones de trabajo</t>
  </si>
  <si>
    <t>Centro Gestor 10</t>
  </si>
  <si>
    <t>Reuniones de las Secretarías Generales Adjuntas</t>
  </si>
  <si>
    <t>Gastos de cafetería del personal funcionario del cuerpo de Taquígrafos con motivo de la prolongación de las sesiones plenarias y Comisión Consultiva de Nombramientos</t>
  </si>
  <si>
    <t>Centro Gestor 30</t>
  </si>
  <si>
    <t>Transcripciones y gastos de cafetería de las reuniones de Comisiones</t>
  </si>
  <si>
    <t>Seminarios, jornadas, mesas redondas</t>
  </si>
  <si>
    <t>Centro Gestor 46</t>
  </si>
  <si>
    <t>Asistencia a congresos o reuniones</t>
  </si>
  <si>
    <t>Centro Gestor 48</t>
  </si>
  <si>
    <t>Asistencia a cursos, seminarios o congresos</t>
  </si>
  <si>
    <t>Desplazamientos escoltas</t>
  </si>
  <si>
    <t>Consumiciones por reuniones órganos de la Cámara</t>
  </si>
  <si>
    <t>Viajes de Comisiones y Delegaciones Oficiales</t>
  </si>
  <si>
    <t>Centro Gestor 62</t>
  </si>
  <si>
    <t>Viajes, reuniones y cursos de los proyectos de Cooperación Parlamentaria</t>
  </si>
  <si>
    <t>Indemnizaciones por desplazamiento, cenas y otros gastos de cafetería del personal</t>
  </si>
  <si>
    <t>Subconcepto 226.99</t>
  </si>
  <si>
    <t>Otros gastos diversos</t>
  </si>
  <si>
    <t>Renovación derechos música del Canal Parlamento</t>
  </si>
  <si>
    <t>Transporte de material en depósito externo</t>
  </si>
  <si>
    <t>Organización de exposiciones  conferencias, jornadas, adquisiciones extraordinarias</t>
  </si>
  <si>
    <t>Gastos servicio escolta</t>
  </si>
  <si>
    <t>Clases de idiomas</t>
  </si>
  <si>
    <t>Contrato fotográfico. Actos extraordinarios y Jornadas de Puertas Abiertas</t>
  </si>
  <si>
    <t>Clases de idiomas a funcionarios y personal de la Cámara</t>
  </si>
  <si>
    <t>Concepto 227</t>
  </si>
  <si>
    <t>Trabajos realizados por otras empresas y profesionales</t>
  </si>
  <si>
    <t>Subconcepto 227.00</t>
  </si>
  <si>
    <t>Limpieza y aseo</t>
  </si>
  <si>
    <t>Limpieza e higienización</t>
  </si>
  <si>
    <t>Subconcepto 227.01</t>
  </si>
  <si>
    <t>Seguridad</t>
  </si>
  <si>
    <t>Prevención riesgos laborales. Servicio de vigilancia de la salud</t>
  </si>
  <si>
    <t>Subconcepto 227.04</t>
  </si>
  <si>
    <t>Custodia, depósito y almacenaje</t>
  </si>
  <si>
    <t>Centro Gestor 43</t>
  </si>
  <si>
    <t>Custodia externa de documentación</t>
  </si>
  <si>
    <t>Gastos derivados del almacenaje y custodia de libros</t>
  </si>
  <si>
    <t>Subconcepto 227.06</t>
  </si>
  <si>
    <t>Estudios y trabajos técnicos</t>
  </si>
  <si>
    <t>Servicios de asistencia técnico-informática al Dpto. de Registro y Distribución de Documentos</t>
  </si>
  <si>
    <t>Centro Gestor 21</t>
  </si>
  <si>
    <t>Servicios de asistencia técnico-informática al Departamento de Redacción del Diario de Sesiones</t>
  </si>
  <si>
    <t>Digitalización, restauración y encuadernación de fondos históricos</t>
  </si>
  <si>
    <t>Digitalización de series y audio</t>
  </si>
  <si>
    <t>Trabajos preparatorios de ediciones</t>
  </si>
  <si>
    <t>Trabajos de restauración y encuadernación de fondos</t>
  </si>
  <si>
    <t>Redacción de proyectos, Coordinación de Seguridad y Salud de obras, estudios técnicos</t>
  </si>
  <si>
    <t>Proyectos externos</t>
  </si>
  <si>
    <t>Mantenimiento de aplicaciones instaladas, nuevos desarrollos,soporte de sistemas y de atención a usuarios</t>
  </si>
  <si>
    <t>Gestión IVA</t>
  </si>
  <si>
    <t>Honorarios gestoría</t>
  </si>
  <si>
    <t>Subconcepto 227.99</t>
  </si>
  <si>
    <t>Otros</t>
  </si>
  <si>
    <t>Agencias de noticias y servicio de seguimiento de medios</t>
  </si>
  <si>
    <t>Centro de Educación Infantil: Gestión integral</t>
  </si>
  <si>
    <t>Análisis y diagnósticos clínicos</t>
  </si>
  <si>
    <t>Artículo 23</t>
  </si>
  <si>
    <t>Indemnizaciones por razón del servicio</t>
  </si>
  <si>
    <t>Concepto 230</t>
  </si>
  <si>
    <t>Dietas</t>
  </si>
  <si>
    <t>Subconcepto 230.00</t>
  </si>
  <si>
    <t>Centro Gestor 00</t>
  </si>
  <si>
    <t>Conductor</t>
  </si>
  <si>
    <t>Centro Gestor 02</t>
  </si>
  <si>
    <t>Participación en Eurovoc</t>
  </si>
  <si>
    <t>Dietas comparecientes</t>
  </si>
  <si>
    <t>Dietas del personal de la Dirección por asistencia a cursos o congresos</t>
  </si>
  <si>
    <t>Dietas conductores al servicio de los miembros de la Mesa y  del servicio de escolta</t>
  </si>
  <si>
    <t>Dietas conductores del Parque Móvil de la Cámara</t>
  </si>
  <si>
    <t>Dietas viajes oficiales</t>
  </si>
  <si>
    <t>Dietas del personal por asistencia a cursos</t>
  </si>
  <si>
    <t>Concepto 231</t>
  </si>
  <si>
    <t>Locomoción</t>
  </si>
  <si>
    <t>Subconcepto 231.00</t>
  </si>
  <si>
    <t>Kilometraje Diputados. Gastos de viajes abonados por los Diputados y taxis del personal</t>
  </si>
  <si>
    <t>Concepto 233</t>
  </si>
  <si>
    <t>Otras indemnizaciones</t>
  </si>
  <si>
    <t>Subconcepto 233.00</t>
  </si>
  <si>
    <t>Indemnización por ejercicio de la función de los Sres. Diputados</t>
  </si>
  <si>
    <t>Indemnizaciones Comisiones de Selección</t>
  </si>
  <si>
    <t>Artículo 24</t>
  </si>
  <si>
    <t>Gastos de publicaciones</t>
  </si>
  <si>
    <t>Concepto 240</t>
  </si>
  <si>
    <t>Gastos de edición y distribución</t>
  </si>
  <si>
    <t>Subconcepto 240.00</t>
  </si>
  <si>
    <t>Imprenta, edición, distribución de publicaciones oficiales y no oficiales del Congreso</t>
  </si>
  <si>
    <t>TOTAL CAPÍTULO 2. GASTOS CORRIENTES EN BIENES Y SERVICIOS</t>
  </si>
  <si>
    <t>CAPÍTULO 3</t>
  </si>
  <si>
    <t>GASTOS FINANCIEROS</t>
  </si>
  <si>
    <t>Artículo 34</t>
  </si>
  <si>
    <t>De Depósitos y fianzas</t>
  </si>
  <si>
    <t>Concepto 340</t>
  </si>
  <si>
    <t>Intereses de depósitos</t>
  </si>
  <si>
    <t>Subconcepto 340.00</t>
  </si>
  <si>
    <t>Remuneración de los saldos de las cuentas titularidad de entidades del Sector Público</t>
  </si>
  <si>
    <t>TOTAL CAPÍTULO 3. GASTOS FINANCIEROS</t>
  </si>
  <si>
    <t>CAPÍTULO 4</t>
  </si>
  <si>
    <t>TRANSFERENCIAS CORRIENTES</t>
  </si>
  <si>
    <t>Artículo 47</t>
  </si>
  <si>
    <t>A empresas privadas</t>
  </si>
  <si>
    <t>Concepto 470</t>
  </si>
  <si>
    <t>Subconcepto 470.00</t>
  </si>
  <si>
    <t>Subvención del servicio de cafetería</t>
  </si>
  <si>
    <t>Artículo 48</t>
  </si>
  <si>
    <t>A familias e instituciones sin fines de lucro</t>
  </si>
  <si>
    <t>Concepto 480</t>
  </si>
  <si>
    <t>Subconcepto 480.00</t>
  </si>
  <si>
    <t>Subvenciones a Institutos</t>
  </si>
  <si>
    <t>Becas de formación, incluido el Convenio con el Museo del Prado</t>
  </si>
  <si>
    <t>Subconcepto 480.01</t>
  </si>
  <si>
    <t>Subvenciones a Grupos Parlamentarios</t>
  </si>
  <si>
    <t>Subvenciones a los grupos parlamentarios</t>
  </si>
  <si>
    <t>Subconcepto 480.02</t>
  </si>
  <si>
    <t>Becas</t>
  </si>
  <si>
    <t>Premios, becas</t>
  </si>
  <si>
    <t>Becas de Documentación, Comunicación y Unión Europea</t>
  </si>
  <si>
    <t>TOTAL CAPÍTULO 4. TRANSFERENCIAS CORRIENTES</t>
  </si>
  <si>
    <t>CAPÍTULO 6</t>
  </si>
  <si>
    <t>INVERSIONES REALES</t>
  </si>
  <si>
    <t>Artículo 62</t>
  </si>
  <si>
    <t>Inversión nueva asociada al funcionamiento operativo de los servicios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</si>
  <si>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</si>
  <si>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Concepto 620</t>
  </si>
  <si>
    <t>Subconcepto 620.00</t>
  </si>
  <si>
    <t>Inversión nueva en instalaciones, maquinaria y utillaje asociada al funcionamiento de los servicios</t>
  </si>
  <si>
    <t>Dotación de nuevo equipamiento para centro de respaldo y de seguridad</t>
  </si>
  <si>
    <t>Concepto 625</t>
  </si>
  <si>
    <t>Inversión nueva en mobiliario y enseres</t>
  </si>
  <si>
    <t>Subconcepto 625.00</t>
  </si>
  <si>
    <t>Adquisición de mobiliario y equipos de oficina</t>
  </si>
  <si>
    <t>Concepto 629</t>
  </si>
  <si>
    <t>Inversión nueva en otros activos materiales</t>
  </si>
  <si>
    <t>Subconcepto 629.00</t>
  </si>
  <si>
    <t xml:space="preserve">Adquisición de fondos </t>
  </si>
  <si>
    <t>Obras de arte, alfombras y otras adquisiciones no contempladas en el subconcepto 625</t>
  </si>
  <si>
    <t>Artículo 63</t>
  </si>
  <si>
    <t>Inversión de reposición asociada al funcionamiento operativo de los servicios</t>
  </si>
  <si>
    <t>Concepto 633</t>
  </si>
  <si>
    <t>Subconcepto 633.00</t>
  </si>
  <si>
    <t>Inversión en mantenimiento y reposición de instalaciones, maquinaria, etc., asociada al funcionamiento de los servicios</t>
  </si>
  <si>
    <t>Renovación infraestructura Red WIFI, sistema de alimentación ininterrumpida, sistema de grabación de audio</t>
  </si>
  <si>
    <t>Concepto 635</t>
  </si>
  <si>
    <t>Inversión de reposición de mobiliario y enseres</t>
  </si>
  <si>
    <t>Subconcepto 635.00</t>
  </si>
  <si>
    <t>Inversión de reposición de mobiliario y enseres.</t>
  </si>
  <si>
    <t>Adquisición de fotocopiadoras, faxes y otras máquinas de oficina</t>
  </si>
  <si>
    <t>Concepto 639</t>
  </si>
  <si>
    <t>Inversión de reposición de otros activos materiales</t>
  </si>
  <si>
    <t>Subconcepto 639.00</t>
  </si>
  <si>
    <t>Restauración obras Biblioteca</t>
  </si>
  <si>
    <t>Limpieza, conservación y restauración de alfombras</t>
  </si>
  <si>
    <t>Artículo 64</t>
  </si>
  <si>
    <t>Gastos de inversiones de carácter inmaterial.</t>
  </si>
  <si>
    <t>Concepto 640</t>
  </si>
  <si>
    <t>Gastos en inversiones de carácter inmaterial</t>
  </si>
  <si>
    <t>Subconcepto 640.00</t>
  </si>
  <si>
    <t>Licencias de software de gestión de bases de datos, ofimático o especializado, sistema integrado de gestión de activos TIC</t>
  </si>
  <si>
    <t>TOTAL CAPÍTULO 6. INVERSIONES REALES</t>
  </si>
  <si>
    <t>TOTAL SERVICIO 02. CONGRESO DE LOS DIPUTADOS</t>
  </si>
  <si>
    <t>Gastos protocolarios Presidencia de la Cámara</t>
  </si>
  <si>
    <t>Gastos varios</t>
  </si>
  <si>
    <t>Pensión exPresidente</t>
  </si>
  <si>
    <t>Subconcepto 480.03</t>
  </si>
  <si>
    <t>Arrendamiento equipos de reprografía</t>
  </si>
  <si>
    <t>Celebración bienal Intersteno</t>
  </si>
  <si>
    <t>desplazamientos personal Presidencia</t>
  </si>
  <si>
    <t>Viajes institucionales Presidencia</t>
  </si>
  <si>
    <t>Subconcepto 117.00</t>
  </si>
  <si>
    <t>Contribución Planes pensiones</t>
  </si>
  <si>
    <t>Planes pensiones pers.eventual</t>
  </si>
  <si>
    <t>Subconcepto 137.00</t>
  </si>
  <si>
    <t>Planes pensiones pers.laboral</t>
  </si>
  <si>
    <t>PRESUPUESTO DEL CONGRESO DE LOS DIPUTADOS DEL EJERCICIO PRESUPUESTARIO 2017. DETALLE POR SUBCONCEPTOS
 ( A 31.03.2018)</t>
  </si>
  <si>
    <t>Mantenimiento Portal de la Constitución</t>
  </si>
  <si>
    <t>Gastos Jornadas Puertas Abiertas.</t>
  </si>
  <si>
    <t>Gastos varios Presidencia</t>
  </si>
  <si>
    <t>Consumiciones Jornadas de Puertas Abiertas.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</si>
</sst>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\-#,##0.00\ "/>
    <numFmt numFmtId="165" formatCode="_-* #,##0.00\ _p_t_a_-;\-* #,##0.00\ _p_t_a_-;_-* &quot;-&quot;??\ _p_t_a_-;_-@_-"/>
    <numFmt numFmtId="166" formatCode="_-* #,##0.00\ [$€]_-;\-* #,##0.00\ [$€]_-;_-* &quot;-&quot;??\ [$€]_-;_-@_-"/>
  </numFmts>
  <fonts count="4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double">
        <color indexed="64"/>
      </right>
      <top style="double">
        <color auto="1"/>
      </top>
      <bottom style="thick">
        <color auto="1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Border="1" applyAlignment="1">
      <alignment vertical="top"/>
    </xf>
    <xf numFmtId="10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164" fontId="3" fillId="0" borderId="5" xfId="0" applyNumberFormat="1" applyFont="1" applyBorder="1" applyAlignment="1">
      <alignment horizontal="right" vertical="top"/>
    </xf>
    <xf numFmtId="0" fontId="3" fillId="0" borderId="5" xfId="0" applyFont="1" applyBorder="1" applyAlignment="1">
      <alignment vertical="top"/>
    </xf>
    <xf numFmtId="10" fontId="3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5" xfId="0" applyNumberFormat="1" applyFont="1" applyBorder="1" applyAlignment="1">
      <alignment horizontal="right" vertical="top"/>
    </xf>
    <xf numFmtId="10" fontId="2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justify" vertical="top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164" fontId="3" fillId="0" borderId="9" xfId="0" applyNumberFormat="1" applyFont="1" applyBorder="1" applyAlignment="1">
      <alignment horizontal="right" vertical="top"/>
    </xf>
    <xf numFmtId="0" fontId="2" fillId="0" borderId="10" xfId="0" applyFont="1" applyBorder="1" applyAlignment="1">
      <alignment horizontal="center" vertical="top"/>
    </xf>
    <xf numFmtId="0" fontId="3" fillId="0" borderId="7" xfId="0" applyFont="1" applyBorder="1" applyAlignment="1">
      <alignment vertical="center"/>
    </xf>
    <xf numFmtId="164" fontId="3" fillId="0" borderId="7" xfId="0" applyNumberFormat="1" applyFont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4" fontId="2" fillId="0" borderId="5" xfId="0" applyNumberFormat="1" applyFont="1" applyBorder="1" applyAlignment="1">
      <alignment horizontal="right" vertical="top"/>
    </xf>
    <xf numFmtId="0" fontId="3" fillId="0" borderId="9" xfId="0" applyFont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164" fontId="2" fillId="0" borderId="5" xfId="0" applyNumberFormat="1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10" fontId="3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3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/>
    </xf>
    <xf numFmtId="0" fontId="2" fillId="0" borderId="2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 wrapText="1"/>
    </xf>
    <xf numFmtId="10" fontId="3" fillId="0" borderId="11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top" wrapText="1"/>
    </xf>
    <xf numFmtId="165" fontId="3" fillId="0" borderId="5" xfId="0" applyNumberFormat="1" applyFont="1" applyBorder="1" applyAlignment="1">
      <alignment vertical="center" wrapText="1"/>
    </xf>
    <xf numFmtId="165" fontId="3" fillId="0" borderId="5" xfId="0" applyNumberFormat="1" applyFont="1" applyBorder="1" applyAlignment="1">
      <alignment vertical="top"/>
    </xf>
    <xf numFmtId="0" fontId="2" fillId="3" borderId="13" xfId="0" applyFont="1" applyFill="1" applyBorder="1" applyAlignment="1">
      <alignment horizontal="right" vertical="center"/>
    </xf>
    <xf numFmtId="164" fontId="2" fillId="3" borderId="14" xfId="0" applyNumberFormat="1" applyFont="1" applyFill="1" applyBorder="1" applyAlignment="1">
      <alignment horizontal="right" vertical="center" wrapText="1"/>
    </xf>
    <xf numFmtId="164" fontId="2" fillId="3" borderId="14" xfId="0" applyNumberFormat="1" applyFont="1" applyFill="1" applyBorder="1" applyAlignment="1">
      <alignment horizontal="right" vertical="center"/>
    </xf>
    <xf numFmtId="10" fontId="2" fillId="3" borderId="1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wrapText="1"/>
    </xf>
    <xf numFmtId="164" fontId="3" fillId="0" borderId="9" xfId="0" applyNumberFormat="1" applyFont="1" applyBorder="1" applyAlignment="1">
      <alignment horizontal="right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0" fontId="3" fillId="2" borderId="16" xfId="0" applyFont="1" applyFill="1" applyBorder="1" applyAlignment="1">
      <alignment horizontal="center" vertical="top"/>
    </xf>
    <xf numFmtId="164" fontId="2" fillId="2" borderId="17" xfId="0" applyNumberFormat="1" applyFont="1" applyFill="1" applyBorder="1" applyAlignment="1">
      <alignment horizontal="right" vertical="center"/>
    </xf>
    <xf numFmtId="10" fontId="2" fillId="2" borderId="18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 wrapText="1"/>
    </xf>
    <xf numFmtId="164" fontId="2" fillId="0" borderId="7" xfId="0" applyNumberFormat="1" applyFont="1" applyFill="1" applyBorder="1" applyAlignment="1">
      <alignment horizontal="right" vertical="top"/>
    </xf>
    <xf numFmtId="164" fontId="2" fillId="0" borderId="7" xfId="0" applyNumberFormat="1" applyFont="1" applyFill="1" applyBorder="1" applyAlignment="1">
      <alignment horizontal="right" vertical="center"/>
    </xf>
    <xf numFmtId="0" fontId="3" fillId="0" borderId="9" xfId="0" applyFont="1" applyBorder="1" applyAlignment="1">
      <alignment horizontal="justify" vertical="center" wrapText="1"/>
    </xf>
    <xf numFmtId="0" fontId="3" fillId="2" borderId="22" xfId="0" applyFont="1" applyFill="1" applyBorder="1" applyAlignment="1">
      <alignment vertical="center"/>
    </xf>
    <xf numFmtId="164" fontId="2" fillId="2" borderId="23" xfId="0" applyNumberFormat="1" applyFont="1" applyFill="1" applyBorder="1" applyAlignment="1">
      <alignment vertical="center" wrapText="1"/>
    </xf>
    <xf numFmtId="164" fontId="2" fillId="2" borderId="23" xfId="0" applyNumberFormat="1" applyFont="1" applyFill="1" applyBorder="1" applyAlignment="1">
      <alignment vertical="center"/>
    </xf>
    <xf numFmtId="10" fontId="2" fillId="4" borderId="2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4" fontId="3" fillId="0" borderId="5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top"/>
    </xf>
    <xf numFmtId="164" fontId="3" fillId="0" borderId="5" xfId="0" applyNumberFormat="1" applyFont="1" applyFill="1" applyBorder="1" applyAlignment="1">
      <alignment horizontal="right" vertical="center"/>
    </xf>
    <xf numFmtId="10" fontId="3" fillId="0" borderId="6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0" fontId="2" fillId="0" borderId="2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top"/>
    </xf>
    <xf numFmtId="0" fontId="2" fillId="2" borderId="17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justify" vertical="top" wrapText="1"/>
    </xf>
    <xf numFmtId="0" fontId="2" fillId="3" borderId="14" xfId="0" applyFont="1" applyFill="1" applyBorder="1" applyAlignment="1">
      <alignment horizontal="left" vertic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0"/>
  <sheetViews>
    <sheetView tabSelected="1" topLeftCell="A271" zoomScaleNormal="100" workbookViewId="0">
      <selection sqref="A1:K1"/>
    </sheetView>
  </sheetViews>
  <sheetFormatPr baseColWidth="10" defaultRowHeight="11.25" x14ac:dyDescent="0.2"/>
  <cols>
    <col min="1" max="1" width="9.85546875" style="1" customWidth="1"/>
    <col min="2" max="2" width="11.42578125" style="1"/>
    <col min="3" max="3" width="16.7109375" style="17" customWidth="1"/>
    <col min="4" max="4" width="13.5703125" style="17" customWidth="1"/>
    <col min="5" max="5" width="23.85546875" style="33" customWidth="1"/>
    <col min="6" max="6" width="11.5703125" style="34" customWidth="1"/>
    <col min="7" max="7" width="11" style="1" customWidth="1"/>
    <col min="8" max="8" width="11.85546875" style="35" customWidth="1"/>
    <col min="9" max="9" width="13.42578125" style="1" customWidth="1"/>
    <col min="10" max="10" width="11.42578125" style="1"/>
    <col min="11" max="11" width="11.42578125" style="36"/>
    <col min="12" max="16384" width="11.42578125" style="1"/>
  </cols>
  <sheetData>
    <row r="1" spans="1:11" ht="32.25" customHeight="1" thickTop="1" thickBot="1" x14ac:dyDescent="0.25">
      <c r="A1" s="97" t="s">
        <v>391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1" ht="24.75" customHeight="1" thickTop="1" thickBot="1" x14ac:dyDescent="0.25">
      <c r="A2" s="100" t="s">
        <v>0</v>
      </c>
      <c r="B2" s="101"/>
      <c r="C2" s="101"/>
      <c r="D2" s="101"/>
      <c r="E2" s="101"/>
      <c r="F2" s="42" t="s">
        <v>1</v>
      </c>
      <c r="G2" s="42" t="s">
        <v>2</v>
      </c>
      <c r="H2" s="42" t="s">
        <v>3</v>
      </c>
      <c r="I2" s="42" t="s">
        <v>4</v>
      </c>
      <c r="J2" s="42" t="s">
        <v>5</v>
      </c>
      <c r="K2" s="2" t="s">
        <v>6</v>
      </c>
    </row>
    <row r="3" spans="1:11" ht="6.75" customHeight="1" thickTop="1" x14ac:dyDescent="0.2">
      <c r="A3" s="93"/>
      <c r="B3" s="94"/>
      <c r="C3" s="94"/>
      <c r="D3" s="94"/>
      <c r="E3" s="94"/>
      <c r="F3" s="94"/>
      <c r="G3" s="94"/>
      <c r="H3" s="94"/>
      <c r="I3" s="94"/>
      <c r="J3" s="94"/>
      <c r="K3" s="95"/>
    </row>
    <row r="4" spans="1:11" x14ac:dyDescent="0.2">
      <c r="A4" s="24" t="s">
        <v>7</v>
      </c>
      <c r="B4" s="102" t="s">
        <v>8</v>
      </c>
      <c r="C4" s="103"/>
      <c r="D4" s="103"/>
      <c r="E4" s="103"/>
      <c r="F4" s="73"/>
      <c r="G4" s="74"/>
      <c r="H4" s="75"/>
      <c r="I4" s="74"/>
      <c r="J4" s="74"/>
      <c r="K4" s="47"/>
    </row>
    <row r="5" spans="1:11" x14ac:dyDescent="0.2">
      <c r="A5" s="3" t="s">
        <v>9</v>
      </c>
      <c r="B5" s="96" t="s">
        <v>10</v>
      </c>
      <c r="C5" s="96"/>
      <c r="D5" s="96"/>
      <c r="E5" s="96"/>
      <c r="F5" s="52"/>
      <c r="G5" s="4"/>
      <c r="H5" s="43"/>
      <c r="I5" s="5"/>
      <c r="J5" s="5"/>
      <c r="K5" s="6"/>
    </row>
    <row r="6" spans="1:11" x14ac:dyDescent="0.2">
      <c r="A6" s="3"/>
      <c r="B6" s="38" t="s">
        <v>11</v>
      </c>
      <c r="C6" s="96" t="s">
        <v>12</v>
      </c>
      <c r="D6" s="96"/>
      <c r="E6" s="96"/>
      <c r="F6" s="52"/>
      <c r="G6" s="4"/>
      <c r="H6" s="43"/>
      <c r="I6" s="5"/>
      <c r="J6" s="5"/>
      <c r="K6" s="6"/>
    </row>
    <row r="7" spans="1:11" x14ac:dyDescent="0.2">
      <c r="A7" s="3"/>
      <c r="B7" s="5"/>
      <c r="C7" s="7" t="s">
        <v>13</v>
      </c>
      <c r="D7" s="7" t="s">
        <v>14</v>
      </c>
      <c r="E7" s="53"/>
      <c r="F7" s="54">
        <v>13647330</v>
      </c>
      <c r="G7" s="8">
        <v>-50000</v>
      </c>
      <c r="H7" s="16">
        <f>F7+G7</f>
        <v>13597330</v>
      </c>
      <c r="I7" s="16">
        <v>13408667.970000001</v>
      </c>
      <c r="J7" s="16">
        <v>13408667.970000001</v>
      </c>
      <c r="K7" s="9">
        <f>J7/H7</f>
        <v>0.98612506793613164</v>
      </c>
    </row>
    <row r="8" spans="1:11" x14ac:dyDescent="0.2">
      <c r="A8" s="3"/>
      <c r="B8" s="5"/>
      <c r="C8" s="10"/>
      <c r="D8" s="11" t="s">
        <v>15</v>
      </c>
      <c r="E8" s="12" t="s">
        <v>16</v>
      </c>
      <c r="F8" s="52">
        <v>13647330</v>
      </c>
      <c r="G8" s="4"/>
      <c r="H8" s="43"/>
      <c r="I8" s="43"/>
      <c r="J8" s="43"/>
      <c r="K8" s="6"/>
    </row>
    <row r="9" spans="1:11" x14ac:dyDescent="0.2">
      <c r="A9" s="3"/>
      <c r="B9" s="5"/>
      <c r="C9" s="7" t="s">
        <v>17</v>
      </c>
      <c r="D9" s="7" t="s">
        <v>18</v>
      </c>
      <c r="E9" s="53"/>
      <c r="F9" s="54">
        <v>5915000</v>
      </c>
      <c r="G9" s="8">
        <v>50000</v>
      </c>
      <c r="H9" s="16">
        <f>F9+G9</f>
        <v>5965000</v>
      </c>
      <c r="I9" s="16">
        <v>5931062.8700000001</v>
      </c>
      <c r="J9" s="16">
        <v>5931062.8700000001</v>
      </c>
      <c r="K9" s="9">
        <f>J9/H9</f>
        <v>0.99431062363788769</v>
      </c>
    </row>
    <row r="10" spans="1:11" x14ac:dyDescent="0.2">
      <c r="A10" s="3"/>
      <c r="B10" s="5"/>
      <c r="C10" s="10"/>
      <c r="D10" s="11" t="s">
        <v>15</v>
      </c>
      <c r="E10" s="12" t="s">
        <v>19</v>
      </c>
      <c r="F10" s="52">
        <v>5915000</v>
      </c>
      <c r="G10" s="4"/>
      <c r="H10" s="43"/>
      <c r="I10" s="43"/>
      <c r="J10" s="43"/>
      <c r="K10" s="6"/>
    </row>
    <row r="11" spans="1:11" x14ac:dyDescent="0.2">
      <c r="A11" s="3" t="s">
        <v>20</v>
      </c>
      <c r="B11" s="96" t="s">
        <v>21</v>
      </c>
      <c r="C11" s="96"/>
      <c r="D11" s="96"/>
      <c r="E11" s="96"/>
      <c r="F11" s="52"/>
      <c r="G11" s="4"/>
      <c r="H11" s="43"/>
      <c r="I11" s="43"/>
      <c r="J11" s="43"/>
      <c r="K11" s="6"/>
    </row>
    <row r="12" spans="1:11" x14ac:dyDescent="0.2">
      <c r="A12" s="3"/>
      <c r="B12" s="38" t="s">
        <v>22</v>
      </c>
      <c r="C12" s="96" t="s">
        <v>23</v>
      </c>
      <c r="D12" s="96"/>
      <c r="E12" s="96"/>
      <c r="F12" s="11"/>
      <c r="G12" s="5"/>
      <c r="H12" s="43"/>
      <c r="I12" s="43"/>
      <c r="J12" s="43"/>
      <c r="K12" s="6"/>
    </row>
    <row r="13" spans="1:11" s="17" customFormat="1" ht="11.25" customHeight="1" x14ac:dyDescent="0.2">
      <c r="A13" s="13"/>
      <c r="B13" s="14"/>
      <c r="C13" s="15" t="s">
        <v>24</v>
      </c>
      <c r="D13" s="104" t="s">
        <v>25</v>
      </c>
      <c r="E13" s="104"/>
      <c r="F13" s="54">
        <v>9000000</v>
      </c>
      <c r="G13" s="16">
        <v>-150000</v>
      </c>
      <c r="H13" s="16">
        <f>F13+G13</f>
        <v>8850000</v>
      </c>
      <c r="I13" s="16">
        <v>8776039.8000000007</v>
      </c>
      <c r="J13" s="16">
        <v>8776039.8000000007</v>
      </c>
      <c r="K13" s="9">
        <f>J13/H13</f>
        <v>0.99164291525423742</v>
      </c>
    </row>
    <row r="14" spans="1:11" x14ac:dyDescent="0.2">
      <c r="A14" s="3"/>
      <c r="B14" s="38"/>
      <c r="C14" s="14"/>
      <c r="D14" s="12" t="s">
        <v>15</v>
      </c>
      <c r="E14" s="12" t="s">
        <v>26</v>
      </c>
      <c r="F14" s="52">
        <v>9000000</v>
      </c>
      <c r="G14" s="4"/>
      <c r="H14" s="43"/>
      <c r="I14" s="43"/>
      <c r="J14" s="43"/>
      <c r="K14" s="6"/>
    </row>
    <row r="15" spans="1:11" x14ac:dyDescent="0.2">
      <c r="A15" s="3"/>
      <c r="B15" s="84"/>
      <c r="C15" s="15" t="s">
        <v>386</v>
      </c>
      <c r="D15" s="104" t="s">
        <v>387</v>
      </c>
      <c r="E15" s="104"/>
      <c r="F15" s="54">
        <v>0</v>
      </c>
      <c r="G15" s="8"/>
      <c r="H15" s="16">
        <v>0</v>
      </c>
      <c r="I15" s="16">
        <v>0</v>
      </c>
      <c r="J15" s="16">
        <v>0</v>
      </c>
      <c r="K15" s="9">
        <v>-1</v>
      </c>
    </row>
    <row r="16" spans="1:11" x14ac:dyDescent="0.2">
      <c r="A16" s="3"/>
      <c r="B16" s="84"/>
      <c r="C16" s="14"/>
      <c r="D16" s="12" t="s">
        <v>52</v>
      </c>
      <c r="E16" s="12" t="s">
        <v>388</v>
      </c>
      <c r="F16" s="52">
        <v>0</v>
      </c>
      <c r="G16" s="4"/>
      <c r="H16" s="43"/>
      <c r="I16" s="43"/>
      <c r="J16" s="43"/>
      <c r="K16" s="6"/>
    </row>
    <row r="17" spans="1:11" x14ac:dyDescent="0.2">
      <c r="A17" s="3"/>
      <c r="B17" s="84"/>
      <c r="C17" s="14"/>
      <c r="D17" s="12"/>
      <c r="E17" s="12"/>
      <c r="F17" s="52"/>
      <c r="G17" s="4"/>
      <c r="H17" s="43"/>
      <c r="I17" s="43"/>
      <c r="J17" s="43"/>
      <c r="K17" s="6"/>
    </row>
    <row r="18" spans="1:11" x14ac:dyDescent="0.2">
      <c r="A18" s="3" t="s">
        <v>27</v>
      </c>
      <c r="B18" s="96" t="s">
        <v>28</v>
      </c>
      <c r="C18" s="96"/>
      <c r="D18" s="96"/>
      <c r="E18" s="96"/>
      <c r="F18" s="52"/>
      <c r="G18" s="4"/>
      <c r="H18" s="43"/>
      <c r="I18" s="43"/>
      <c r="J18" s="43"/>
      <c r="K18" s="6"/>
    </row>
    <row r="19" spans="1:11" x14ac:dyDescent="0.2">
      <c r="A19" s="3"/>
      <c r="B19" s="38" t="s">
        <v>29</v>
      </c>
      <c r="C19" s="96" t="s">
        <v>30</v>
      </c>
      <c r="D19" s="96"/>
      <c r="E19" s="96"/>
      <c r="F19" s="52"/>
      <c r="G19" s="4"/>
      <c r="H19" s="43"/>
      <c r="I19" s="43"/>
      <c r="J19" s="43"/>
      <c r="K19" s="6"/>
    </row>
    <row r="20" spans="1:11" x14ac:dyDescent="0.2">
      <c r="A20" s="3"/>
      <c r="B20" s="38"/>
      <c r="C20" s="15" t="s">
        <v>31</v>
      </c>
      <c r="D20" s="15" t="s">
        <v>32</v>
      </c>
      <c r="E20" s="53"/>
      <c r="F20" s="54">
        <v>1717000</v>
      </c>
      <c r="G20" s="8"/>
      <c r="H20" s="16">
        <f>F20+G20</f>
        <v>1717000</v>
      </c>
      <c r="I20" s="16">
        <v>1433765.24</v>
      </c>
      <c r="J20" s="16">
        <v>1433765.24</v>
      </c>
      <c r="K20" s="9">
        <f>J20/H20</f>
        <v>0.83504090856144442</v>
      </c>
    </row>
    <row r="21" spans="1:11" x14ac:dyDescent="0.2">
      <c r="A21" s="3"/>
      <c r="B21" s="38"/>
      <c r="C21" s="14"/>
      <c r="D21" s="12" t="s">
        <v>15</v>
      </c>
      <c r="E21" s="12" t="s">
        <v>26</v>
      </c>
      <c r="F21" s="52">
        <v>1717000</v>
      </c>
      <c r="G21" s="4"/>
      <c r="H21" s="43"/>
      <c r="I21" s="43"/>
      <c r="J21" s="43"/>
      <c r="K21" s="6"/>
    </row>
    <row r="22" spans="1:11" x14ac:dyDescent="0.2">
      <c r="A22" s="3" t="s">
        <v>33</v>
      </c>
      <c r="B22" s="96" t="s">
        <v>34</v>
      </c>
      <c r="C22" s="96"/>
      <c r="D22" s="96"/>
      <c r="E22" s="96"/>
      <c r="F22" s="52"/>
      <c r="G22" s="4"/>
      <c r="H22" s="43"/>
      <c r="I22" s="43"/>
      <c r="J22" s="43"/>
      <c r="K22" s="6"/>
    </row>
    <row r="23" spans="1:11" x14ac:dyDescent="0.2">
      <c r="A23" s="3"/>
      <c r="B23" s="38" t="s">
        <v>35</v>
      </c>
      <c r="C23" s="96" t="s">
        <v>36</v>
      </c>
      <c r="D23" s="96"/>
      <c r="E23" s="96"/>
      <c r="F23" s="52"/>
      <c r="G23" s="4"/>
      <c r="H23" s="43"/>
      <c r="I23" s="43"/>
      <c r="J23" s="43"/>
      <c r="K23" s="6"/>
    </row>
    <row r="24" spans="1:11" x14ac:dyDescent="0.2">
      <c r="A24" s="3"/>
      <c r="B24" s="38"/>
      <c r="C24" s="15" t="s">
        <v>37</v>
      </c>
      <c r="D24" s="15" t="s">
        <v>25</v>
      </c>
      <c r="E24" s="53"/>
      <c r="F24" s="54">
        <v>3792950</v>
      </c>
      <c r="G24" s="8">
        <v>-150000</v>
      </c>
      <c r="H24" s="16">
        <f>F24+G24</f>
        <v>3642950</v>
      </c>
      <c r="I24" s="16">
        <v>3336610.08</v>
      </c>
      <c r="J24" s="16">
        <v>3336610.08</v>
      </c>
      <c r="K24" s="9">
        <f>J24/H24</f>
        <v>0.91590883212780849</v>
      </c>
    </row>
    <row r="25" spans="1:11" x14ac:dyDescent="0.2">
      <c r="A25" s="3"/>
      <c r="B25" s="38"/>
      <c r="C25" s="14"/>
      <c r="D25" s="12" t="s">
        <v>15</v>
      </c>
      <c r="E25" s="12" t="s">
        <v>26</v>
      </c>
      <c r="F25" s="52">
        <v>3792950</v>
      </c>
      <c r="G25" s="4"/>
      <c r="H25" s="43"/>
      <c r="I25" s="43"/>
      <c r="J25" s="43"/>
      <c r="K25" s="6"/>
    </row>
    <row r="26" spans="1:11" x14ac:dyDescent="0.2">
      <c r="A26" s="3"/>
      <c r="B26" s="84"/>
      <c r="C26" s="15" t="s">
        <v>389</v>
      </c>
      <c r="D26" s="104" t="s">
        <v>387</v>
      </c>
      <c r="E26" s="104"/>
      <c r="F26" s="54">
        <v>0</v>
      </c>
      <c r="G26" s="8"/>
      <c r="H26" s="16">
        <v>0</v>
      </c>
      <c r="I26" s="16">
        <v>0</v>
      </c>
      <c r="J26" s="16">
        <v>0</v>
      </c>
      <c r="K26" s="9">
        <v>-1</v>
      </c>
    </row>
    <row r="27" spans="1:11" x14ac:dyDescent="0.2">
      <c r="A27" s="3"/>
      <c r="B27" s="84"/>
      <c r="C27" s="14"/>
      <c r="D27" s="12" t="s">
        <v>52</v>
      </c>
      <c r="E27" s="12" t="s">
        <v>390</v>
      </c>
      <c r="F27" s="52">
        <v>0</v>
      </c>
      <c r="G27" s="4"/>
      <c r="H27" s="43"/>
      <c r="I27" s="43"/>
      <c r="J27" s="43"/>
      <c r="K27" s="6"/>
    </row>
    <row r="28" spans="1:11" ht="12.75" customHeight="1" x14ac:dyDescent="0.2">
      <c r="A28" s="3" t="s">
        <v>38</v>
      </c>
      <c r="B28" s="96" t="s">
        <v>39</v>
      </c>
      <c r="C28" s="96"/>
      <c r="D28" s="96"/>
      <c r="E28" s="96"/>
      <c r="F28" s="52"/>
      <c r="G28" s="4"/>
      <c r="H28" s="43"/>
      <c r="I28" s="43"/>
      <c r="J28" s="43"/>
      <c r="K28" s="6"/>
    </row>
    <row r="29" spans="1:11" ht="12.75" customHeight="1" x14ac:dyDescent="0.2">
      <c r="A29" s="3"/>
      <c r="B29" s="38" t="s">
        <v>40</v>
      </c>
      <c r="C29" s="96" t="s">
        <v>41</v>
      </c>
      <c r="D29" s="96"/>
      <c r="E29" s="96"/>
      <c r="F29" s="52"/>
      <c r="G29" s="4"/>
      <c r="H29" s="43"/>
      <c r="I29" s="43"/>
      <c r="J29" s="43"/>
      <c r="K29" s="6"/>
    </row>
    <row r="30" spans="1:11" ht="12.75" customHeight="1" x14ac:dyDescent="0.2">
      <c r="A30" s="3"/>
      <c r="B30" s="38"/>
      <c r="C30" s="15" t="s">
        <v>42</v>
      </c>
      <c r="D30" s="15" t="s">
        <v>43</v>
      </c>
      <c r="E30" s="53"/>
      <c r="F30" s="54">
        <v>50000</v>
      </c>
      <c r="G30" s="8"/>
      <c r="H30" s="16">
        <f>F30+G30</f>
        <v>50000</v>
      </c>
      <c r="I30" s="16">
        <v>48327.03</v>
      </c>
      <c r="J30" s="16">
        <v>48327.03</v>
      </c>
      <c r="K30" s="9">
        <f>J30/H30</f>
        <v>0.96654059999999997</v>
      </c>
    </row>
    <row r="31" spans="1:11" ht="48.75" customHeight="1" x14ac:dyDescent="0.2">
      <c r="A31" s="3"/>
      <c r="B31" s="38"/>
      <c r="C31" s="14"/>
      <c r="D31" s="12" t="s">
        <v>44</v>
      </c>
      <c r="E31" s="67" t="s">
        <v>45</v>
      </c>
      <c r="F31" s="52">
        <v>50000</v>
      </c>
      <c r="G31" s="4"/>
      <c r="H31" s="43"/>
      <c r="I31" s="43"/>
      <c r="J31" s="43"/>
      <c r="K31" s="6"/>
    </row>
    <row r="32" spans="1:11" ht="12.75" customHeight="1" x14ac:dyDescent="0.2">
      <c r="A32" s="3" t="s">
        <v>46</v>
      </c>
      <c r="B32" s="105" t="s">
        <v>47</v>
      </c>
      <c r="C32" s="105"/>
      <c r="D32" s="105"/>
      <c r="E32" s="105"/>
      <c r="F32" s="52"/>
      <c r="G32" s="4"/>
      <c r="H32" s="43"/>
      <c r="I32" s="43"/>
      <c r="J32" s="43"/>
      <c r="K32" s="6"/>
    </row>
    <row r="33" spans="1:13" ht="12.75" customHeight="1" x14ac:dyDescent="0.2">
      <c r="A33" s="3"/>
      <c r="B33" s="41" t="s">
        <v>48</v>
      </c>
      <c r="C33" s="96" t="s">
        <v>49</v>
      </c>
      <c r="D33" s="96"/>
      <c r="E33" s="96"/>
      <c r="F33" s="52"/>
      <c r="G33" s="4"/>
      <c r="H33" s="43"/>
      <c r="I33" s="43"/>
      <c r="J33" s="43"/>
      <c r="K33" s="6"/>
    </row>
    <row r="34" spans="1:13" ht="12.75" customHeight="1" x14ac:dyDescent="0.2">
      <c r="A34" s="3"/>
      <c r="B34" s="41"/>
      <c r="C34" s="15" t="s">
        <v>50</v>
      </c>
      <c r="D34" s="15" t="s">
        <v>51</v>
      </c>
      <c r="E34" s="53"/>
      <c r="F34" s="54">
        <v>3400000</v>
      </c>
      <c r="G34" s="8">
        <v>300000</v>
      </c>
      <c r="H34" s="16">
        <f>F34+G34</f>
        <v>3700000</v>
      </c>
      <c r="I34" s="16">
        <v>3666473.6</v>
      </c>
      <c r="J34" s="16">
        <v>3666473.6</v>
      </c>
      <c r="K34" s="9">
        <f>J34/H34</f>
        <v>0.99093881081081081</v>
      </c>
    </row>
    <row r="35" spans="1:13" ht="47.25" customHeight="1" x14ac:dyDescent="0.2">
      <c r="A35" s="3"/>
      <c r="B35" s="41"/>
      <c r="C35" s="14"/>
      <c r="D35" s="12" t="s">
        <v>52</v>
      </c>
      <c r="E35" s="12" t="s">
        <v>53</v>
      </c>
      <c r="F35" s="52">
        <v>3400000</v>
      </c>
      <c r="G35" s="4"/>
      <c r="H35" s="43"/>
      <c r="I35" s="43"/>
      <c r="J35" s="43"/>
      <c r="K35" s="6"/>
    </row>
    <row r="36" spans="1:13" ht="12.75" customHeight="1" x14ac:dyDescent="0.2">
      <c r="A36" s="3"/>
      <c r="B36" s="41" t="s">
        <v>55</v>
      </c>
      <c r="C36" s="14" t="s">
        <v>56</v>
      </c>
      <c r="D36" s="14"/>
      <c r="E36" s="12"/>
      <c r="F36" s="52"/>
      <c r="G36" s="4"/>
      <c r="H36" s="43"/>
      <c r="I36" s="43"/>
      <c r="J36" s="43"/>
      <c r="K36" s="6"/>
    </row>
    <row r="37" spans="1:13" ht="12.75" customHeight="1" x14ac:dyDescent="0.2">
      <c r="A37" s="3"/>
      <c r="B37" s="41"/>
      <c r="C37" s="15" t="s">
        <v>57</v>
      </c>
      <c r="D37" s="15" t="s">
        <v>58</v>
      </c>
      <c r="E37" s="53"/>
      <c r="F37" s="54">
        <v>580000</v>
      </c>
      <c r="G37" s="8"/>
      <c r="H37" s="16">
        <f>F37+G37</f>
        <v>580000</v>
      </c>
      <c r="I37" s="16">
        <v>559978.06000000006</v>
      </c>
      <c r="J37" s="16">
        <v>559978.06000000006</v>
      </c>
      <c r="K37" s="9">
        <f>J37/H37</f>
        <v>0.96547941379310354</v>
      </c>
    </row>
    <row r="38" spans="1:13" ht="30.75" customHeight="1" x14ac:dyDescent="0.2">
      <c r="A38" s="3"/>
      <c r="B38" s="41"/>
      <c r="C38" s="14"/>
      <c r="D38" s="12" t="s">
        <v>52</v>
      </c>
      <c r="E38" s="12" t="s">
        <v>59</v>
      </c>
      <c r="F38" s="52">
        <v>580000</v>
      </c>
      <c r="G38" s="4"/>
      <c r="H38" s="43"/>
      <c r="I38" s="43"/>
      <c r="J38" s="43"/>
      <c r="K38" s="6"/>
    </row>
    <row r="39" spans="1:13" ht="12.75" customHeight="1" x14ac:dyDescent="0.2">
      <c r="A39" s="3"/>
      <c r="B39" s="41"/>
      <c r="C39" s="15" t="s">
        <v>60</v>
      </c>
      <c r="D39" s="15" t="s">
        <v>61</v>
      </c>
      <c r="E39" s="53"/>
      <c r="F39" s="54">
        <v>17000</v>
      </c>
      <c r="G39" s="8"/>
      <c r="H39" s="16">
        <f>F39+G39</f>
        <v>17000</v>
      </c>
      <c r="I39" s="16">
        <v>15110.92</v>
      </c>
      <c r="J39" s="16">
        <v>15110.92</v>
      </c>
      <c r="K39" s="9">
        <f>J39/H39</f>
        <v>0.88887764705882355</v>
      </c>
    </row>
    <row r="40" spans="1:13" ht="12.75" customHeight="1" thickBot="1" x14ac:dyDescent="0.25">
      <c r="A40" s="19"/>
      <c r="B40" s="20"/>
      <c r="C40" s="21"/>
      <c r="D40" s="22" t="s">
        <v>52</v>
      </c>
      <c r="E40" s="22" t="s">
        <v>62</v>
      </c>
      <c r="F40" s="68">
        <v>17000</v>
      </c>
      <c r="G40" s="23"/>
      <c r="H40" s="44"/>
      <c r="I40" s="44"/>
      <c r="J40" s="44"/>
      <c r="K40" s="48"/>
    </row>
    <row r="41" spans="1:13" ht="35.25" customHeight="1" thickTop="1" thickBot="1" x14ac:dyDescent="0.25">
      <c r="A41" s="70"/>
      <c r="B41" s="106" t="s">
        <v>63</v>
      </c>
      <c r="C41" s="106"/>
      <c r="D41" s="106"/>
      <c r="E41" s="106"/>
      <c r="F41" s="71">
        <f>F7+F9+F13+F20+F24+F30+F34+F37+F39</f>
        <v>38119280</v>
      </c>
      <c r="G41" s="71"/>
      <c r="H41" s="71">
        <f>SUM(H7:H40)</f>
        <v>38119280</v>
      </c>
      <c r="I41" s="71">
        <f>SUM(I7:I40)</f>
        <v>37176035.570000008</v>
      </c>
      <c r="J41" s="71">
        <f>SUM(J7:J40)</f>
        <v>37176035.570000008</v>
      </c>
      <c r="K41" s="72">
        <f>J41/H41</f>
        <v>0.97525544999800651</v>
      </c>
    </row>
    <row r="42" spans="1:13" ht="12" thickTop="1" x14ac:dyDescent="0.2">
      <c r="A42" s="24" t="s">
        <v>64</v>
      </c>
      <c r="B42" s="39" t="s">
        <v>65</v>
      </c>
      <c r="C42" s="25"/>
      <c r="D42" s="25"/>
      <c r="E42" s="18"/>
      <c r="F42" s="69"/>
      <c r="G42" s="26"/>
      <c r="H42" s="45"/>
      <c r="I42" s="45"/>
      <c r="J42" s="45"/>
      <c r="K42" s="47"/>
    </row>
    <row r="43" spans="1:13" x14ac:dyDescent="0.2">
      <c r="A43" s="3" t="s">
        <v>66</v>
      </c>
      <c r="B43" s="96" t="s">
        <v>67</v>
      </c>
      <c r="C43" s="96"/>
      <c r="D43" s="96"/>
      <c r="E43" s="96"/>
      <c r="F43" s="46"/>
      <c r="G43" s="27"/>
      <c r="H43" s="43"/>
      <c r="I43" s="43"/>
      <c r="J43" s="43"/>
      <c r="K43" s="6"/>
    </row>
    <row r="44" spans="1:13" x14ac:dyDescent="0.2">
      <c r="A44" s="3"/>
      <c r="B44" s="38" t="s">
        <v>68</v>
      </c>
      <c r="C44" s="96" t="s">
        <v>69</v>
      </c>
      <c r="D44" s="96"/>
      <c r="E44" s="96"/>
      <c r="F44" s="11"/>
      <c r="G44" s="27"/>
      <c r="H44" s="43"/>
      <c r="I44" s="43"/>
      <c r="J44" s="43"/>
      <c r="K44" s="6"/>
    </row>
    <row r="45" spans="1:13" ht="12.75" customHeight="1" x14ac:dyDescent="0.2">
      <c r="A45" s="3"/>
      <c r="B45" s="41"/>
      <c r="C45" s="15" t="s">
        <v>70</v>
      </c>
      <c r="D45" s="15" t="s">
        <v>69</v>
      </c>
      <c r="E45" s="53"/>
      <c r="F45" s="54">
        <f>F46+F47</f>
        <v>108684</v>
      </c>
      <c r="G45" s="8"/>
      <c r="H45" s="16">
        <f>SUM(F45:G45)</f>
        <v>108684</v>
      </c>
      <c r="I45" s="16">
        <v>107518.79</v>
      </c>
      <c r="J45" s="16">
        <v>107518.79</v>
      </c>
      <c r="K45" s="9">
        <f t="shared" ref="K45:K109" si="0">J45/H45</f>
        <v>0.98927891870008455</v>
      </c>
      <c r="M45" s="87"/>
    </row>
    <row r="46" spans="1:13" x14ac:dyDescent="0.2">
      <c r="A46" s="3"/>
      <c r="B46" s="38"/>
      <c r="C46" s="14"/>
      <c r="D46" s="14" t="s">
        <v>71</v>
      </c>
      <c r="E46" s="12" t="s">
        <v>72</v>
      </c>
      <c r="F46" s="46">
        <v>11400</v>
      </c>
      <c r="G46" s="27"/>
      <c r="H46" s="43">
        <f>F46+G46</f>
        <v>11400</v>
      </c>
      <c r="I46" s="43">
        <v>8678.26</v>
      </c>
      <c r="J46" s="43">
        <v>8678.26</v>
      </c>
      <c r="K46" s="6">
        <f t="shared" si="0"/>
        <v>0.76125087719298246</v>
      </c>
    </row>
    <row r="47" spans="1:13" x14ac:dyDescent="0.2">
      <c r="A47" s="3"/>
      <c r="B47" s="38"/>
      <c r="C47" s="14"/>
      <c r="D47" s="14" t="s">
        <v>73</v>
      </c>
      <c r="E47" s="12" t="s">
        <v>74</v>
      </c>
      <c r="F47" s="46">
        <v>97284</v>
      </c>
      <c r="G47" s="27"/>
      <c r="H47" s="43">
        <v>97284</v>
      </c>
      <c r="I47" s="43">
        <v>98840.53</v>
      </c>
      <c r="J47" s="43">
        <v>98840.53</v>
      </c>
      <c r="K47" s="6">
        <f t="shared" si="0"/>
        <v>1.0159998560914436</v>
      </c>
    </row>
    <row r="48" spans="1:13" x14ac:dyDescent="0.2">
      <c r="A48" s="3"/>
      <c r="B48" s="38" t="s">
        <v>75</v>
      </c>
      <c r="C48" s="96" t="s">
        <v>76</v>
      </c>
      <c r="D48" s="96"/>
      <c r="E48" s="96"/>
      <c r="F48" s="46"/>
      <c r="G48" s="27"/>
      <c r="H48" s="43"/>
      <c r="I48" s="43"/>
      <c r="J48" s="43"/>
      <c r="K48" s="6"/>
    </row>
    <row r="49" spans="1:13" ht="12.75" customHeight="1" x14ac:dyDescent="0.2">
      <c r="A49" s="3"/>
      <c r="B49" s="41"/>
      <c r="C49" s="15" t="s">
        <v>77</v>
      </c>
      <c r="D49" s="15" t="s">
        <v>76</v>
      </c>
      <c r="E49" s="53"/>
      <c r="F49" s="54">
        <v>219416</v>
      </c>
      <c r="G49" s="8"/>
      <c r="H49" s="16">
        <f>F49+G49</f>
        <v>219416</v>
      </c>
      <c r="I49" s="16">
        <v>73793.17</v>
      </c>
      <c r="J49" s="16">
        <v>73793.17</v>
      </c>
      <c r="K49" s="9">
        <f t="shared" si="0"/>
        <v>0.33631626681736976</v>
      </c>
      <c r="M49" s="88"/>
    </row>
    <row r="50" spans="1:13" ht="22.5" x14ac:dyDescent="0.2">
      <c r="A50" s="3"/>
      <c r="B50" s="38"/>
      <c r="C50" s="14"/>
      <c r="D50" s="12" t="s">
        <v>71</v>
      </c>
      <c r="E50" s="12" t="s">
        <v>78</v>
      </c>
      <c r="F50" s="46">
        <v>12432</v>
      </c>
      <c r="G50" s="27"/>
      <c r="H50" s="43">
        <v>12432</v>
      </c>
      <c r="I50" s="43">
        <v>0</v>
      </c>
      <c r="J50" s="43">
        <v>0</v>
      </c>
      <c r="K50" s="6">
        <f t="shared" si="0"/>
        <v>0</v>
      </c>
      <c r="M50" s="87"/>
    </row>
    <row r="51" spans="1:13" x14ac:dyDescent="0.2">
      <c r="A51" s="3"/>
      <c r="B51" s="38"/>
      <c r="C51" s="14"/>
      <c r="D51" s="12" t="s">
        <v>73</v>
      </c>
      <c r="E51" s="12" t="s">
        <v>79</v>
      </c>
      <c r="F51" s="46">
        <v>50000</v>
      </c>
      <c r="G51" s="27"/>
      <c r="H51" s="43">
        <v>50000</v>
      </c>
      <c r="I51" s="43">
        <v>70134.929999999993</v>
      </c>
      <c r="J51" s="43">
        <v>70134.929999999993</v>
      </c>
      <c r="K51" s="6">
        <f>J51/H51</f>
        <v>1.4026985999999999</v>
      </c>
    </row>
    <row r="52" spans="1:13" ht="22.5" x14ac:dyDescent="0.2">
      <c r="A52" s="3"/>
      <c r="B52" s="38"/>
      <c r="C52" s="14"/>
      <c r="D52" s="12" t="s">
        <v>91</v>
      </c>
      <c r="E52" s="12" t="s">
        <v>382</v>
      </c>
      <c r="F52" s="46">
        <v>156984</v>
      </c>
      <c r="G52" s="27"/>
      <c r="H52" s="43">
        <v>156984</v>
      </c>
      <c r="I52" s="43">
        <v>3658.24</v>
      </c>
      <c r="J52" s="43">
        <v>3658.24</v>
      </c>
      <c r="K52" s="6">
        <f>J52/H52</f>
        <v>2.3303266574937573E-2</v>
      </c>
    </row>
    <row r="53" spans="1:13" x14ac:dyDescent="0.2">
      <c r="A53" s="3"/>
      <c r="B53" s="38" t="s">
        <v>80</v>
      </c>
      <c r="C53" s="14" t="s">
        <v>81</v>
      </c>
      <c r="D53" s="14"/>
      <c r="E53" s="12"/>
      <c r="F53" s="46"/>
      <c r="G53" s="28"/>
      <c r="H53" s="51"/>
      <c r="I53" s="5"/>
      <c r="J53" s="5"/>
      <c r="K53" s="6"/>
    </row>
    <row r="54" spans="1:13" x14ac:dyDescent="0.2">
      <c r="A54" s="3"/>
      <c r="B54" s="38"/>
      <c r="C54" s="15" t="s">
        <v>82</v>
      </c>
      <c r="D54" s="53" t="s">
        <v>81</v>
      </c>
      <c r="E54" s="53"/>
      <c r="F54" s="55">
        <v>150</v>
      </c>
      <c r="G54" s="27"/>
      <c r="H54" s="16">
        <v>150</v>
      </c>
      <c r="I54" s="16">
        <v>0</v>
      </c>
      <c r="J54" s="16">
        <v>0</v>
      </c>
      <c r="K54" s="9">
        <f t="shared" si="0"/>
        <v>0</v>
      </c>
    </row>
    <row r="55" spans="1:13" ht="22.5" x14ac:dyDescent="0.2">
      <c r="A55" s="3"/>
      <c r="B55" s="38"/>
      <c r="C55" s="14"/>
      <c r="D55" s="12" t="s">
        <v>83</v>
      </c>
      <c r="E55" s="12" t="s">
        <v>84</v>
      </c>
      <c r="F55" s="46">
        <v>150</v>
      </c>
      <c r="G55" s="27"/>
      <c r="H55" s="43"/>
      <c r="I55" s="43"/>
      <c r="J55" s="43"/>
      <c r="K55" s="6"/>
    </row>
    <row r="56" spans="1:13" x14ac:dyDescent="0.2">
      <c r="A56" s="3" t="s">
        <v>85</v>
      </c>
      <c r="B56" s="96" t="s">
        <v>86</v>
      </c>
      <c r="C56" s="96"/>
      <c r="D56" s="96"/>
      <c r="E56" s="96"/>
      <c r="F56" s="46"/>
      <c r="G56" s="27"/>
      <c r="H56" s="43"/>
      <c r="I56" s="43"/>
      <c r="J56" s="43"/>
      <c r="K56" s="6"/>
    </row>
    <row r="57" spans="1:13" x14ac:dyDescent="0.2">
      <c r="A57" s="3"/>
      <c r="B57" s="38" t="s">
        <v>87</v>
      </c>
      <c r="C57" s="96" t="s">
        <v>88</v>
      </c>
      <c r="D57" s="96"/>
      <c r="E57" s="96"/>
      <c r="F57" s="11"/>
      <c r="G57" s="28"/>
      <c r="H57" s="43"/>
      <c r="I57" s="43"/>
      <c r="J57" s="43"/>
      <c r="K57" s="6"/>
    </row>
    <row r="58" spans="1:13" x14ac:dyDescent="0.2">
      <c r="A58" s="3"/>
      <c r="B58" s="38"/>
      <c r="C58" s="15" t="s">
        <v>89</v>
      </c>
      <c r="D58" s="7" t="s">
        <v>88</v>
      </c>
      <c r="E58" s="53"/>
      <c r="F58" s="55">
        <v>1374680.48</v>
      </c>
      <c r="G58" s="27"/>
      <c r="H58" s="55">
        <v>1374680.48</v>
      </c>
      <c r="I58" s="16">
        <v>652321</v>
      </c>
      <c r="J58" s="16">
        <v>652321</v>
      </c>
      <c r="K58" s="9">
        <f t="shared" si="0"/>
        <v>0.47452554210997455</v>
      </c>
      <c r="M58" s="87"/>
    </row>
    <row r="59" spans="1:13" ht="22.5" x14ac:dyDescent="0.2">
      <c r="A59" s="3"/>
      <c r="B59" s="38"/>
      <c r="C59" s="14"/>
      <c r="D59" s="12" t="s">
        <v>73</v>
      </c>
      <c r="E59" s="12" t="s">
        <v>90</v>
      </c>
      <c r="F59" s="46">
        <v>1194680.48</v>
      </c>
      <c r="G59" s="27"/>
      <c r="H59" s="46">
        <v>1194680.48</v>
      </c>
      <c r="I59" s="43">
        <v>630956.80000000005</v>
      </c>
      <c r="J59" s="43">
        <v>630956.80000000005</v>
      </c>
      <c r="K59" s="6">
        <f t="shared" si="0"/>
        <v>0.52813853625531748</v>
      </c>
    </row>
    <row r="60" spans="1:13" ht="33.75" x14ac:dyDescent="0.2">
      <c r="A60" s="3"/>
      <c r="B60" s="38"/>
      <c r="C60" s="14"/>
      <c r="D60" s="10" t="s">
        <v>91</v>
      </c>
      <c r="E60" s="12" t="s">
        <v>92</v>
      </c>
      <c r="F60" s="46">
        <v>180000</v>
      </c>
      <c r="G60" s="27"/>
      <c r="H60" s="46">
        <v>180000</v>
      </c>
      <c r="I60" s="43">
        <v>21364.2</v>
      </c>
      <c r="J60" s="43">
        <v>21364.2</v>
      </c>
      <c r="K60" s="6">
        <f t="shared" si="0"/>
        <v>0.11869</v>
      </c>
    </row>
    <row r="61" spans="1:13" x14ac:dyDescent="0.2">
      <c r="A61" s="3"/>
      <c r="B61" s="38" t="s">
        <v>93</v>
      </c>
      <c r="C61" s="96" t="s">
        <v>94</v>
      </c>
      <c r="D61" s="96"/>
      <c r="E61" s="96"/>
      <c r="F61" s="46"/>
      <c r="G61" s="28"/>
      <c r="H61" s="43"/>
      <c r="I61" s="43"/>
      <c r="J61" s="43"/>
      <c r="K61" s="6"/>
    </row>
    <row r="62" spans="1:13" x14ac:dyDescent="0.2">
      <c r="A62" s="3"/>
      <c r="B62" s="38"/>
      <c r="C62" s="15" t="s">
        <v>95</v>
      </c>
      <c r="D62" s="7" t="s">
        <v>96</v>
      </c>
      <c r="E62" s="53"/>
      <c r="F62" s="55">
        <v>2141158.52</v>
      </c>
      <c r="G62" s="27"/>
      <c r="H62" s="16">
        <f>F62+G61</f>
        <v>2141158.52</v>
      </c>
      <c r="I62" s="16">
        <v>2002402.69</v>
      </c>
      <c r="J62" s="16">
        <v>2002402.69</v>
      </c>
      <c r="K62" s="9">
        <f>J62/H62</f>
        <v>0.93519590973581901</v>
      </c>
      <c r="M62" s="88"/>
    </row>
    <row r="63" spans="1:13" ht="22.5" x14ac:dyDescent="0.2">
      <c r="A63" s="3"/>
      <c r="B63" s="38"/>
      <c r="C63" s="14"/>
      <c r="D63" s="14" t="s">
        <v>97</v>
      </c>
      <c r="E63" s="12" t="s">
        <v>98</v>
      </c>
      <c r="F63" s="46">
        <v>18958.52</v>
      </c>
      <c r="G63" s="27"/>
      <c r="H63" s="46">
        <v>18958.52</v>
      </c>
      <c r="I63" s="43">
        <v>4246.62</v>
      </c>
      <c r="J63" s="43">
        <v>4246.62</v>
      </c>
      <c r="K63" s="6">
        <f t="shared" si="0"/>
        <v>0.22399533296902921</v>
      </c>
    </row>
    <row r="64" spans="1:13" ht="22.5" x14ac:dyDescent="0.2">
      <c r="A64" s="3"/>
      <c r="B64" s="38"/>
      <c r="C64" s="14"/>
      <c r="D64" s="14" t="s">
        <v>73</v>
      </c>
      <c r="E64" s="12" t="s">
        <v>99</v>
      </c>
      <c r="F64" s="46">
        <v>1880000</v>
      </c>
      <c r="G64" s="27"/>
      <c r="H64" s="46">
        <v>1880000</v>
      </c>
      <c r="I64" s="43">
        <v>1969898.37</v>
      </c>
      <c r="J64" s="43">
        <v>1969898.37</v>
      </c>
      <c r="K64" s="6">
        <f t="shared" si="0"/>
        <v>1.0478182819148936</v>
      </c>
    </row>
    <row r="65" spans="1:11" ht="22.5" x14ac:dyDescent="0.2">
      <c r="A65" s="3"/>
      <c r="B65" s="38"/>
      <c r="C65" s="14"/>
      <c r="D65" s="57" t="s">
        <v>91</v>
      </c>
      <c r="E65" s="56" t="s">
        <v>100</v>
      </c>
      <c r="F65" s="89">
        <v>240600</v>
      </c>
      <c r="G65" s="90"/>
      <c r="H65" s="89">
        <v>240600</v>
      </c>
      <c r="I65" s="91">
        <v>26537.49</v>
      </c>
      <c r="J65" s="91">
        <v>26537.49</v>
      </c>
      <c r="K65" s="92">
        <f t="shared" si="0"/>
        <v>0.11029713216957607</v>
      </c>
    </row>
    <row r="66" spans="1:11" x14ac:dyDescent="0.2">
      <c r="A66" s="3"/>
      <c r="B66" s="38"/>
      <c r="C66" s="14"/>
      <c r="D66" s="14" t="s">
        <v>101</v>
      </c>
      <c r="E66" s="12" t="s">
        <v>102</v>
      </c>
      <c r="F66" s="46">
        <v>1600</v>
      </c>
      <c r="G66" s="27"/>
      <c r="H66" s="46">
        <v>1600</v>
      </c>
      <c r="I66" s="43">
        <v>1720.21</v>
      </c>
      <c r="J66" s="43">
        <v>1720.21</v>
      </c>
      <c r="K66" s="6">
        <f t="shared" si="0"/>
        <v>1.0751312500000001</v>
      </c>
    </row>
    <row r="67" spans="1:11" x14ac:dyDescent="0.2">
      <c r="A67" s="3"/>
      <c r="B67" s="38" t="s">
        <v>103</v>
      </c>
      <c r="C67" s="96" t="s">
        <v>104</v>
      </c>
      <c r="D67" s="96"/>
      <c r="E67" s="96"/>
      <c r="F67" s="11"/>
      <c r="G67" s="28"/>
      <c r="H67" s="43"/>
      <c r="I67" s="43"/>
      <c r="J67" s="43"/>
      <c r="K67" s="6"/>
    </row>
    <row r="68" spans="1:11" x14ac:dyDescent="0.2">
      <c r="A68" s="3"/>
      <c r="B68" s="38"/>
      <c r="C68" s="15" t="s">
        <v>105</v>
      </c>
      <c r="D68" s="15" t="s">
        <v>104</v>
      </c>
      <c r="E68" s="53"/>
      <c r="F68" s="55">
        <v>15000</v>
      </c>
      <c r="G68" s="27"/>
      <c r="H68" s="16">
        <f>F68+G67</f>
        <v>15000</v>
      </c>
      <c r="I68" s="16">
        <v>8578.4500000000007</v>
      </c>
      <c r="J68" s="16">
        <v>8578.4500000000007</v>
      </c>
      <c r="K68" s="9">
        <f t="shared" si="0"/>
        <v>0.57189666666666672</v>
      </c>
    </row>
    <row r="69" spans="1:11" ht="33.75" x14ac:dyDescent="0.2">
      <c r="A69" s="3"/>
      <c r="B69" s="38"/>
      <c r="C69" s="14"/>
      <c r="D69" s="14" t="s">
        <v>73</v>
      </c>
      <c r="E69" s="12" t="s">
        <v>106</v>
      </c>
      <c r="F69" s="46">
        <v>15000</v>
      </c>
      <c r="G69" s="27"/>
      <c r="H69" s="43"/>
      <c r="I69" s="43"/>
      <c r="J69" s="43"/>
      <c r="K69" s="6"/>
    </row>
    <row r="70" spans="1:11" x14ac:dyDescent="0.2">
      <c r="A70" s="3"/>
      <c r="B70" s="38" t="s">
        <v>107</v>
      </c>
      <c r="C70" s="96" t="s">
        <v>108</v>
      </c>
      <c r="D70" s="96"/>
      <c r="E70" s="96"/>
      <c r="F70" s="11"/>
      <c r="G70" s="28"/>
      <c r="H70" s="43"/>
      <c r="I70" s="43"/>
      <c r="J70" s="43"/>
      <c r="K70" s="6"/>
    </row>
    <row r="71" spans="1:11" x14ac:dyDescent="0.2">
      <c r="A71" s="3"/>
      <c r="B71" s="38"/>
      <c r="C71" s="15" t="s">
        <v>109</v>
      </c>
      <c r="D71" s="15" t="s">
        <v>108</v>
      </c>
      <c r="E71" s="53"/>
      <c r="F71" s="55">
        <v>100000</v>
      </c>
      <c r="G71" s="27"/>
      <c r="H71" s="16">
        <f>F71+G70</f>
        <v>100000</v>
      </c>
      <c r="I71" s="16">
        <v>10576.49</v>
      </c>
      <c r="J71" s="16">
        <v>10576.49</v>
      </c>
      <c r="K71" s="9">
        <f t="shared" si="0"/>
        <v>0.1057649</v>
      </c>
    </row>
    <row r="72" spans="1:11" ht="22.5" x14ac:dyDescent="0.2">
      <c r="A72" s="3"/>
      <c r="B72" s="38"/>
      <c r="C72" s="14"/>
      <c r="D72" s="14" t="s">
        <v>73</v>
      </c>
      <c r="E72" s="12" t="s">
        <v>110</v>
      </c>
      <c r="F72" s="46">
        <v>50000</v>
      </c>
      <c r="G72" s="27"/>
      <c r="H72" s="43">
        <v>50000</v>
      </c>
      <c r="I72" s="43">
        <v>0</v>
      </c>
      <c r="J72" s="43">
        <v>0</v>
      </c>
      <c r="K72" s="6">
        <f>J72/H72</f>
        <v>0</v>
      </c>
    </row>
    <row r="73" spans="1:11" ht="45" x14ac:dyDescent="0.2">
      <c r="A73" s="3"/>
      <c r="B73" s="38"/>
      <c r="C73" s="14"/>
      <c r="D73" s="14" t="s">
        <v>91</v>
      </c>
      <c r="E73" s="12" t="s">
        <v>111</v>
      </c>
      <c r="F73" s="46">
        <v>50000</v>
      </c>
      <c r="G73" s="27"/>
      <c r="H73" s="43">
        <v>50000</v>
      </c>
      <c r="I73" s="43">
        <v>10576.49</v>
      </c>
      <c r="J73" s="43">
        <v>10576.49</v>
      </c>
      <c r="K73" s="6">
        <f>J73/H73</f>
        <v>0.21152979999999999</v>
      </c>
    </row>
    <row r="74" spans="1:11" x14ac:dyDescent="0.2">
      <c r="A74" s="3"/>
      <c r="B74" s="38" t="s">
        <v>112</v>
      </c>
      <c r="C74" s="96" t="s">
        <v>113</v>
      </c>
      <c r="D74" s="96"/>
      <c r="E74" s="96"/>
      <c r="F74" s="11"/>
      <c r="G74" s="28"/>
      <c r="H74" s="43"/>
      <c r="I74" s="43"/>
      <c r="J74" s="43"/>
      <c r="K74" s="6"/>
    </row>
    <row r="75" spans="1:11" x14ac:dyDescent="0.2">
      <c r="A75" s="3"/>
      <c r="B75" s="38"/>
      <c r="C75" s="15" t="s">
        <v>114</v>
      </c>
      <c r="D75" s="15" t="s">
        <v>113</v>
      </c>
      <c r="E75" s="53"/>
      <c r="F75" s="55">
        <v>611041</v>
      </c>
      <c r="G75" s="28"/>
      <c r="H75" s="16">
        <f>F75+G75</f>
        <v>611041</v>
      </c>
      <c r="I75" s="16">
        <v>532185.65</v>
      </c>
      <c r="J75" s="16">
        <v>532185.65</v>
      </c>
      <c r="K75" s="9">
        <f t="shared" si="0"/>
        <v>0.8709491670771683</v>
      </c>
    </row>
    <row r="76" spans="1:11" ht="45" x14ac:dyDescent="0.2">
      <c r="A76" s="3"/>
      <c r="B76" s="38"/>
      <c r="C76" s="14"/>
      <c r="D76" s="12" t="s">
        <v>83</v>
      </c>
      <c r="E76" s="12" t="s">
        <v>115</v>
      </c>
      <c r="F76" s="46">
        <v>611041</v>
      </c>
      <c r="G76" s="27"/>
      <c r="H76" s="43"/>
      <c r="I76" s="43"/>
      <c r="J76" s="43"/>
      <c r="K76" s="6"/>
    </row>
    <row r="77" spans="1:11" x14ac:dyDescent="0.2">
      <c r="A77" s="3" t="s">
        <v>116</v>
      </c>
      <c r="B77" s="96" t="s">
        <v>117</v>
      </c>
      <c r="C77" s="96"/>
      <c r="D77" s="96"/>
      <c r="E77" s="96"/>
      <c r="F77" s="46"/>
      <c r="G77" s="27"/>
      <c r="H77" s="43"/>
      <c r="I77" s="43"/>
      <c r="J77" s="43"/>
      <c r="K77" s="6"/>
    </row>
    <row r="78" spans="1:11" x14ac:dyDescent="0.2">
      <c r="A78" s="3"/>
      <c r="B78" s="38" t="s">
        <v>118</v>
      </c>
      <c r="C78" s="96" t="s">
        <v>119</v>
      </c>
      <c r="D78" s="96"/>
      <c r="E78" s="96"/>
      <c r="F78" s="11"/>
      <c r="G78" s="27"/>
      <c r="H78" s="43"/>
      <c r="I78" s="43"/>
      <c r="J78" s="43"/>
      <c r="K78" s="6"/>
    </row>
    <row r="79" spans="1:11" x14ac:dyDescent="0.2">
      <c r="A79" s="3"/>
      <c r="B79" s="38"/>
      <c r="C79" s="15" t="s">
        <v>120</v>
      </c>
      <c r="D79" s="15" t="s">
        <v>121</v>
      </c>
      <c r="E79" s="53"/>
      <c r="F79" s="55">
        <v>200000</v>
      </c>
      <c r="G79" s="28"/>
      <c r="H79" s="16">
        <f>F79+G79</f>
        <v>200000</v>
      </c>
      <c r="I79" s="16">
        <v>142817.96</v>
      </c>
      <c r="J79" s="16">
        <v>142817.96</v>
      </c>
      <c r="K79" s="9">
        <f t="shared" si="0"/>
        <v>0.7140898</v>
      </c>
    </row>
    <row r="80" spans="1:11" ht="33.75" x14ac:dyDescent="0.2">
      <c r="A80" s="3"/>
      <c r="B80" s="38"/>
      <c r="C80" s="14"/>
      <c r="D80" s="14" t="s">
        <v>91</v>
      </c>
      <c r="E80" s="12" t="s">
        <v>122</v>
      </c>
      <c r="F80" s="46">
        <v>200000</v>
      </c>
      <c r="G80" s="27"/>
      <c r="H80" s="43"/>
      <c r="I80" s="43"/>
      <c r="J80" s="43"/>
      <c r="K80" s="6"/>
    </row>
    <row r="81" spans="1:13" x14ac:dyDescent="0.2">
      <c r="A81" s="3"/>
      <c r="B81" s="38"/>
      <c r="C81" s="15" t="s">
        <v>123</v>
      </c>
      <c r="D81" s="15" t="s">
        <v>124</v>
      </c>
      <c r="E81" s="53"/>
      <c r="F81" s="55">
        <v>185068</v>
      </c>
      <c r="G81" s="28"/>
      <c r="H81" s="16">
        <f>F81+G81</f>
        <v>185068</v>
      </c>
      <c r="I81" s="16">
        <v>145254.81</v>
      </c>
      <c r="J81" s="16">
        <v>145254.81</v>
      </c>
      <c r="K81" s="9">
        <f t="shared" si="0"/>
        <v>0.7848726414074827</v>
      </c>
      <c r="M81" s="88"/>
    </row>
    <row r="82" spans="1:13" ht="22.5" x14ac:dyDescent="0.2">
      <c r="A82" s="3"/>
      <c r="B82" s="38"/>
      <c r="C82" s="14"/>
      <c r="D82" s="12" t="s">
        <v>71</v>
      </c>
      <c r="E82" s="12" t="s">
        <v>125</v>
      </c>
      <c r="F82" s="46">
        <v>39996</v>
      </c>
      <c r="G82" s="27"/>
      <c r="H82" s="43">
        <v>39996</v>
      </c>
      <c r="I82" s="43">
        <v>36217.279999999999</v>
      </c>
      <c r="J82" s="43">
        <v>36217.279999999999</v>
      </c>
      <c r="K82" s="6">
        <f t="shared" si="0"/>
        <v>0.90552255225522549</v>
      </c>
    </row>
    <row r="83" spans="1:13" ht="33.75" x14ac:dyDescent="0.2">
      <c r="A83" s="3"/>
      <c r="B83" s="38"/>
      <c r="C83" s="14"/>
      <c r="D83" s="12" t="s">
        <v>126</v>
      </c>
      <c r="E83" s="12" t="s">
        <v>127</v>
      </c>
      <c r="F83" s="46">
        <v>68400</v>
      </c>
      <c r="G83" s="27"/>
      <c r="H83" s="43">
        <v>68400</v>
      </c>
      <c r="I83" s="43">
        <v>40986.61</v>
      </c>
      <c r="J83" s="43">
        <v>40986.61</v>
      </c>
      <c r="K83" s="6">
        <f t="shared" si="0"/>
        <v>0.59921944444444442</v>
      </c>
    </row>
    <row r="84" spans="1:13" ht="22.5" x14ac:dyDescent="0.2">
      <c r="A84" s="3"/>
      <c r="B84" s="38"/>
      <c r="C84" s="14"/>
      <c r="D84" s="12" t="s">
        <v>128</v>
      </c>
      <c r="E84" s="12" t="s">
        <v>129</v>
      </c>
      <c r="F84" s="46">
        <v>67872</v>
      </c>
      <c r="G84" s="27"/>
      <c r="H84" s="43">
        <v>67872</v>
      </c>
      <c r="I84" s="43">
        <v>59106.42</v>
      </c>
      <c r="J84" s="43">
        <v>59106.42</v>
      </c>
      <c r="K84" s="6">
        <f t="shared" si="0"/>
        <v>0.87085130834512015</v>
      </c>
    </row>
    <row r="85" spans="1:13" x14ac:dyDescent="0.2">
      <c r="A85" s="3"/>
      <c r="B85" s="38"/>
      <c r="C85" s="14"/>
      <c r="D85" s="12" t="s">
        <v>130</v>
      </c>
      <c r="E85" s="12" t="s">
        <v>131</v>
      </c>
      <c r="F85" s="46">
        <v>8800</v>
      </c>
      <c r="G85" s="27"/>
      <c r="H85" s="43">
        <v>8800</v>
      </c>
      <c r="I85" s="43">
        <v>8944.2999999999993</v>
      </c>
      <c r="J85" s="43">
        <v>8944.2999999999993</v>
      </c>
      <c r="K85" s="6">
        <f t="shared" si="0"/>
        <v>1.0163977272727271</v>
      </c>
    </row>
    <row r="86" spans="1:13" x14ac:dyDescent="0.2">
      <c r="A86" s="3"/>
      <c r="B86" s="38"/>
      <c r="C86" s="15" t="s">
        <v>132</v>
      </c>
      <c r="D86" s="15" t="s">
        <v>133</v>
      </c>
      <c r="E86" s="53"/>
      <c r="F86" s="55">
        <v>24800</v>
      </c>
      <c r="G86" s="28"/>
      <c r="H86" s="16">
        <f>F86+G86</f>
        <v>24800</v>
      </c>
      <c r="I86" s="16">
        <v>9688.7900000000009</v>
      </c>
      <c r="J86" s="16">
        <v>9688.7900000000009</v>
      </c>
      <c r="K86" s="9">
        <f t="shared" si="0"/>
        <v>0.39067701612903227</v>
      </c>
    </row>
    <row r="87" spans="1:13" ht="33.75" x14ac:dyDescent="0.2">
      <c r="A87" s="3"/>
      <c r="B87" s="38"/>
      <c r="C87" s="14"/>
      <c r="D87" s="12" t="s">
        <v>83</v>
      </c>
      <c r="E87" s="56" t="s">
        <v>134</v>
      </c>
      <c r="F87" s="46">
        <v>24800</v>
      </c>
      <c r="G87" s="27"/>
      <c r="H87" s="43"/>
      <c r="I87" s="43"/>
      <c r="J87" s="43"/>
      <c r="K87" s="6"/>
    </row>
    <row r="88" spans="1:13" x14ac:dyDescent="0.2">
      <c r="A88" s="3"/>
      <c r="B88" s="38" t="s">
        <v>135</v>
      </c>
      <c r="C88" s="96" t="s">
        <v>136</v>
      </c>
      <c r="D88" s="96"/>
      <c r="E88" s="96"/>
      <c r="F88" s="11"/>
      <c r="G88" s="27"/>
      <c r="H88" s="43"/>
      <c r="I88" s="43"/>
      <c r="J88" s="43"/>
      <c r="K88" s="6"/>
    </row>
    <row r="89" spans="1:13" x14ac:dyDescent="0.2">
      <c r="A89" s="3"/>
      <c r="B89" s="38"/>
      <c r="C89" s="15" t="s">
        <v>137</v>
      </c>
      <c r="D89" s="15" t="s">
        <v>138</v>
      </c>
      <c r="E89" s="53"/>
      <c r="F89" s="55">
        <v>1447938</v>
      </c>
      <c r="G89" s="28">
        <v>335000</v>
      </c>
      <c r="H89" s="16">
        <f>F89+G89</f>
        <v>1782938</v>
      </c>
      <c r="I89" s="16">
        <v>1545570.32</v>
      </c>
      <c r="J89" s="16">
        <v>1545570.32</v>
      </c>
      <c r="K89" s="9">
        <f t="shared" si="0"/>
        <v>0.86686711484078527</v>
      </c>
    </row>
    <row r="90" spans="1:13" x14ac:dyDescent="0.2">
      <c r="A90" s="3"/>
      <c r="B90" s="38"/>
      <c r="C90" s="14"/>
      <c r="D90" s="14" t="s">
        <v>73</v>
      </c>
      <c r="E90" s="12" t="s">
        <v>139</v>
      </c>
      <c r="F90" s="46">
        <v>1447938</v>
      </c>
      <c r="G90" s="27"/>
      <c r="H90" s="43"/>
      <c r="I90" s="43"/>
      <c r="J90" s="43"/>
      <c r="K90" s="6"/>
    </row>
    <row r="91" spans="1:13" x14ac:dyDescent="0.2">
      <c r="A91" s="3"/>
      <c r="B91" s="38"/>
      <c r="C91" s="15" t="s">
        <v>140</v>
      </c>
      <c r="D91" s="15" t="s">
        <v>141</v>
      </c>
      <c r="E91" s="53"/>
      <c r="F91" s="55">
        <v>55000</v>
      </c>
      <c r="G91" s="28"/>
      <c r="H91" s="16">
        <f>F91+G91</f>
        <v>55000</v>
      </c>
      <c r="I91" s="16">
        <v>42543.3</v>
      </c>
      <c r="J91" s="16">
        <v>42543.3</v>
      </c>
      <c r="K91" s="9">
        <f t="shared" si="0"/>
        <v>0.77351454545454545</v>
      </c>
    </row>
    <row r="92" spans="1:13" x14ac:dyDescent="0.2">
      <c r="A92" s="3"/>
      <c r="B92" s="38"/>
      <c r="C92" s="14"/>
      <c r="D92" s="14" t="s">
        <v>73</v>
      </c>
      <c r="E92" s="12" t="s">
        <v>142</v>
      </c>
      <c r="F92" s="46">
        <v>55000</v>
      </c>
      <c r="G92" s="27"/>
      <c r="H92" s="43"/>
      <c r="I92" s="43"/>
      <c r="J92" s="43"/>
      <c r="K92" s="6"/>
    </row>
    <row r="93" spans="1:13" x14ac:dyDescent="0.2">
      <c r="A93" s="3"/>
      <c r="B93" s="38"/>
      <c r="C93" s="15" t="s">
        <v>143</v>
      </c>
      <c r="D93" s="15" t="s">
        <v>144</v>
      </c>
      <c r="E93" s="53"/>
      <c r="F93" s="55">
        <v>174730.6</v>
      </c>
      <c r="G93" s="28"/>
      <c r="H93" s="16">
        <f>F93+G93</f>
        <v>174730.6</v>
      </c>
      <c r="I93" s="16">
        <v>154190.84</v>
      </c>
      <c r="J93" s="16">
        <v>154190.84</v>
      </c>
      <c r="K93" s="9">
        <f t="shared" si="0"/>
        <v>0.88244898146060269</v>
      </c>
    </row>
    <row r="94" spans="1:13" x14ac:dyDescent="0.2">
      <c r="A94" s="3"/>
      <c r="B94" s="38"/>
      <c r="C94" s="14"/>
      <c r="D94" s="14" t="s">
        <v>73</v>
      </c>
      <c r="E94" s="12" t="s">
        <v>145</v>
      </c>
      <c r="F94" s="46">
        <v>174730.6</v>
      </c>
      <c r="G94" s="27"/>
      <c r="H94" s="43"/>
      <c r="I94" s="43"/>
      <c r="J94" s="43"/>
      <c r="K94" s="6"/>
    </row>
    <row r="95" spans="1:13" x14ac:dyDescent="0.2">
      <c r="A95" s="3"/>
      <c r="B95" s="38"/>
      <c r="C95" s="15" t="s">
        <v>146</v>
      </c>
      <c r="D95" s="15" t="s">
        <v>147</v>
      </c>
      <c r="E95" s="53"/>
      <c r="F95" s="55">
        <v>80800</v>
      </c>
      <c r="G95" s="28"/>
      <c r="H95" s="16">
        <f>F95+G95</f>
        <v>80800</v>
      </c>
      <c r="I95" s="16">
        <v>30236.69</v>
      </c>
      <c r="J95" s="16">
        <v>30236.69</v>
      </c>
      <c r="K95" s="9">
        <f t="shared" si="0"/>
        <v>0.37421646039603956</v>
      </c>
    </row>
    <row r="96" spans="1:13" ht="22.5" x14ac:dyDescent="0.2">
      <c r="A96" s="3"/>
      <c r="B96" s="38"/>
      <c r="C96" s="14"/>
      <c r="D96" s="14" t="s">
        <v>73</v>
      </c>
      <c r="E96" s="12" t="s">
        <v>148</v>
      </c>
      <c r="F96" s="46">
        <v>80800</v>
      </c>
      <c r="G96" s="27"/>
      <c r="H96" s="43"/>
      <c r="I96" s="43"/>
      <c r="J96" s="43"/>
      <c r="K96" s="6"/>
    </row>
    <row r="97" spans="1:13" x14ac:dyDescent="0.2">
      <c r="A97" s="3"/>
      <c r="B97" s="38"/>
      <c r="C97" s="15" t="s">
        <v>149</v>
      </c>
      <c r="D97" s="15" t="s">
        <v>150</v>
      </c>
      <c r="E97" s="53"/>
      <c r="F97" s="55">
        <v>166394.79999999999</v>
      </c>
      <c r="G97" s="28"/>
      <c r="H97" s="16">
        <f>F97+G97</f>
        <v>166394.79999999999</v>
      </c>
      <c r="I97" s="16">
        <v>110544.97</v>
      </c>
      <c r="J97" s="16">
        <v>110544.97</v>
      </c>
      <c r="K97" s="9">
        <f t="shared" si="0"/>
        <v>0.66435351345114158</v>
      </c>
    </row>
    <row r="98" spans="1:13" ht="22.5" x14ac:dyDescent="0.2">
      <c r="A98" s="3"/>
      <c r="B98" s="38"/>
      <c r="C98" s="14"/>
      <c r="D98" s="14" t="s">
        <v>91</v>
      </c>
      <c r="E98" s="12" t="s">
        <v>151</v>
      </c>
      <c r="F98" s="46">
        <v>166394.79999999999</v>
      </c>
      <c r="G98" s="27"/>
      <c r="H98" s="43"/>
      <c r="I98" s="43"/>
      <c r="J98" s="43"/>
      <c r="K98" s="6"/>
    </row>
    <row r="99" spans="1:13" x14ac:dyDescent="0.2">
      <c r="A99" s="3"/>
      <c r="B99" s="38"/>
      <c r="C99" s="15" t="s">
        <v>152</v>
      </c>
      <c r="D99" s="15" t="s">
        <v>153</v>
      </c>
      <c r="E99" s="53"/>
      <c r="F99" s="55">
        <v>10000</v>
      </c>
      <c r="G99" s="28"/>
      <c r="H99" s="16">
        <f>F99+G99</f>
        <v>10000</v>
      </c>
      <c r="I99" s="16">
        <v>8841.14</v>
      </c>
      <c r="J99" s="16">
        <v>8841.14</v>
      </c>
      <c r="K99" s="9">
        <f t="shared" si="0"/>
        <v>0.88411399999999996</v>
      </c>
    </row>
    <row r="100" spans="1:13" ht="25.5" customHeight="1" x14ac:dyDescent="0.2">
      <c r="A100" s="3"/>
      <c r="B100" s="38"/>
      <c r="C100" s="14"/>
      <c r="D100" s="12" t="s">
        <v>101</v>
      </c>
      <c r="E100" s="12" t="s">
        <v>154</v>
      </c>
      <c r="F100" s="46">
        <v>10000</v>
      </c>
      <c r="G100" s="27"/>
      <c r="H100" s="43"/>
      <c r="I100" s="43"/>
      <c r="J100" s="43"/>
      <c r="K100" s="6"/>
    </row>
    <row r="101" spans="1:13" x14ac:dyDescent="0.2">
      <c r="A101" s="3"/>
      <c r="B101" s="38"/>
      <c r="C101" s="15" t="s">
        <v>155</v>
      </c>
      <c r="D101" s="104" t="s">
        <v>156</v>
      </c>
      <c r="E101" s="104"/>
      <c r="F101" s="55">
        <v>6000</v>
      </c>
      <c r="G101" s="28"/>
      <c r="H101" s="16">
        <f>F101+G101</f>
        <v>6000</v>
      </c>
      <c r="I101" s="16">
        <v>5598.17</v>
      </c>
      <c r="J101" s="16">
        <v>5598.17</v>
      </c>
      <c r="K101" s="9">
        <f t="shared" si="0"/>
        <v>0.93302833333333335</v>
      </c>
    </row>
    <row r="102" spans="1:13" ht="36" customHeight="1" x14ac:dyDescent="0.2">
      <c r="A102" s="3"/>
      <c r="B102" s="38"/>
      <c r="C102" s="14"/>
      <c r="D102" s="37" t="s">
        <v>73</v>
      </c>
      <c r="E102" s="12" t="s">
        <v>157</v>
      </c>
      <c r="F102" s="46">
        <v>6000</v>
      </c>
      <c r="G102" s="27"/>
      <c r="H102" s="43"/>
      <c r="I102" s="43"/>
      <c r="J102" s="43"/>
      <c r="K102" s="6"/>
    </row>
    <row r="103" spans="1:13" x14ac:dyDescent="0.2">
      <c r="A103" s="3"/>
      <c r="B103" s="38"/>
      <c r="C103" s="15" t="s">
        <v>158</v>
      </c>
      <c r="D103" s="104" t="s">
        <v>159</v>
      </c>
      <c r="E103" s="104"/>
      <c r="F103" s="55">
        <v>9000</v>
      </c>
      <c r="G103" s="28"/>
      <c r="H103" s="16">
        <f>F103+G103</f>
        <v>9000</v>
      </c>
      <c r="I103" s="16">
        <v>795.04</v>
      </c>
      <c r="J103" s="16">
        <v>795.04</v>
      </c>
      <c r="K103" s="9">
        <f t="shared" si="0"/>
        <v>8.8337777777777779E-2</v>
      </c>
    </row>
    <row r="104" spans="1:13" ht="45" x14ac:dyDescent="0.2">
      <c r="A104" s="3"/>
      <c r="B104" s="38"/>
      <c r="C104" s="14"/>
      <c r="D104" s="37" t="s">
        <v>73</v>
      </c>
      <c r="E104" s="12" t="s">
        <v>160</v>
      </c>
      <c r="F104" s="46">
        <v>4000</v>
      </c>
      <c r="G104" s="27"/>
      <c r="H104" s="43">
        <v>4000</v>
      </c>
      <c r="I104" s="43">
        <v>0</v>
      </c>
      <c r="J104" s="43">
        <v>0</v>
      </c>
      <c r="K104" s="6">
        <f t="shared" si="0"/>
        <v>0</v>
      </c>
    </row>
    <row r="105" spans="1:13" ht="22.5" x14ac:dyDescent="0.2">
      <c r="A105" s="3"/>
      <c r="B105" s="38"/>
      <c r="C105" s="14"/>
      <c r="D105" s="37" t="s">
        <v>83</v>
      </c>
      <c r="E105" s="12" t="s">
        <v>161</v>
      </c>
      <c r="F105" s="46">
        <v>5000</v>
      </c>
      <c r="G105" s="27"/>
      <c r="H105" s="43">
        <v>5000</v>
      </c>
      <c r="I105" s="43">
        <v>795.04</v>
      </c>
      <c r="J105" s="43">
        <v>795.04</v>
      </c>
      <c r="K105" s="6">
        <f t="shared" si="0"/>
        <v>0.15900799999999998</v>
      </c>
    </row>
    <row r="106" spans="1:13" x14ac:dyDescent="0.2">
      <c r="A106" s="3"/>
      <c r="B106" s="38"/>
      <c r="C106" s="15" t="s">
        <v>162</v>
      </c>
      <c r="D106" s="15" t="s">
        <v>163</v>
      </c>
      <c r="E106" s="53"/>
      <c r="F106" s="55">
        <v>83000</v>
      </c>
      <c r="G106" s="28"/>
      <c r="H106" s="16">
        <f>F106+G106</f>
        <v>83000</v>
      </c>
      <c r="I106" s="16">
        <v>57946.77</v>
      </c>
      <c r="J106" s="16">
        <v>57946.77</v>
      </c>
      <c r="K106" s="9">
        <f t="shared" si="0"/>
        <v>0.69815385542168673</v>
      </c>
      <c r="M106" s="88"/>
    </row>
    <row r="107" spans="1:13" ht="22.5" x14ac:dyDescent="0.2">
      <c r="A107" s="3"/>
      <c r="B107" s="38"/>
      <c r="C107" s="14"/>
      <c r="D107" s="14" t="s">
        <v>73</v>
      </c>
      <c r="E107" s="12" t="s">
        <v>164</v>
      </c>
      <c r="F107" s="46">
        <v>18000</v>
      </c>
      <c r="G107" s="27"/>
      <c r="H107" s="43">
        <v>18000</v>
      </c>
      <c r="I107" s="43">
        <v>6971.31</v>
      </c>
      <c r="J107" s="43">
        <v>6971.31</v>
      </c>
      <c r="K107" s="6">
        <f t="shared" si="0"/>
        <v>0.387295</v>
      </c>
    </row>
    <row r="108" spans="1:13" x14ac:dyDescent="0.2">
      <c r="A108" s="3"/>
      <c r="B108" s="38"/>
      <c r="C108" s="14"/>
      <c r="D108" s="14" t="s">
        <v>91</v>
      </c>
      <c r="E108" s="12" t="s">
        <v>165</v>
      </c>
      <c r="F108" s="46">
        <v>30000</v>
      </c>
      <c r="G108" s="27"/>
      <c r="H108" s="43">
        <v>30000</v>
      </c>
      <c r="I108" s="43">
        <v>35597.26</v>
      </c>
      <c r="J108" s="43">
        <v>35597.26</v>
      </c>
      <c r="K108" s="6">
        <f t="shared" si="0"/>
        <v>1.1865753333333333</v>
      </c>
    </row>
    <row r="109" spans="1:13" ht="33.75" x14ac:dyDescent="0.2">
      <c r="A109" s="3"/>
      <c r="B109" s="38"/>
      <c r="C109" s="14"/>
      <c r="D109" s="14" t="s">
        <v>166</v>
      </c>
      <c r="E109" s="12" t="s">
        <v>167</v>
      </c>
      <c r="F109" s="46">
        <v>35000</v>
      </c>
      <c r="G109" s="27"/>
      <c r="H109" s="43">
        <v>35000</v>
      </c>
      <c r="I109" s="43">
        <v>15378.2</v>
      </c>
      <c r="J109" s="43">
        <v>15378.2</v>
      </c>
      <c r="K109" s="6">
        <f t="shared" si="0"/>
        <v>0.43937714285714286</v>
      </c>
    </row>
    <row r="110" spans="1:13" x14ac:dyDescent="0.2">
      <c r="A110" s="3"/>
      <c r="B110" s="38" t="s">
        <v>168</v>
      </c>
      <c r="C110" s="96" t="s">
        <v>169</v>
      </c>
      <c r="D110" s="96"/>
      <c r="E110" s="96"/>
      <c r="F110" s="46"/>
      <c r="G110" s="28"/>
      <c r="H110" s="43"/>
      <c r="I110" s="43"/>
      <c r="J110" s="43"/>
      <c r="K110" s="6"/>
    </row>
    <row r="111" spans="1:13" x14ac:dyDescent="0.2">
      <c r="A111" s="3"/>
      <c r="B111" s="38"/>
      <c r="C111" s="15" t="s">
        <v>170</v>
      </c>
      <c r="D111" s="15" t="s">
        <v>171</v>
      </c>
      <c r="E111" s="53"/>
      <c r="F111" s="55">
        <v>880605.75</v>
      </c>
      <c r="G111" s="28"/>
      <c r="H111" s="16">
        <f>F111+G111</f>
        <v>880605.75</v>
      </c>
      <c r="I111" s="16">
        <v>718157.77</v>
      </c>
      <c r="J111" s="16">
        <v>718157.77</v>
      </c>
      <c r="K111" s="9">
        <f t="shared" ref="K111:K141" si="1">J111/H111</f>
        <v>0.81552700513254661</v>
      </c>
      <c r="M111" s="88"/>
    </row>
    <row r="112" spans="1:13" ht="22.5" x14ac:dyDescent="0.2">
      <c r="A112" s="3"/>
      <c r="B112" s="38"/>
      <c r="C112" s="14"/>
      <c r="D112" s="14" t="s">
        <v>73</v>
      </c>
      <c r="E112" s="12" t="s">
        <v>172</v>
      </c>
      <c r="F112" s="46">
        <v>627960</v>
      </c>
      <c r="G112" s="27"/>
      <c r="H112" s="43">
        <v>627960</v>
      </c>
      <c r="I112" s="43">
        <v>491721.13</v>
      </c>
      <c r="J112" s="43">
        <v>491721.13</v>
      </c>
      <c r="K112" s="6">
        <f t="shared" si="1"/>
        <v>0.78304530543346706</v>
      </c>
    </row>
    <row r="113" spans="1:13" ht="45" x14ac:dyDescent="0.2">
      <c r="A113" s="3"/>
      <c r="B113" s="38"/>
      <c r="C113" s="14"/>
      <c r="D113" s="14" t="s">
        <v>83</v>
      </c>
      <c r="E113" s="12" t="s">
        <v>173</v>
      </c>
      <c r="F113" s="46">
        <v>252645.75</v>
      </c>
      <c r="G113" s="27"/>
      <c r="H113" s="43">
        <v>252645.75</v>
      </c>
      <c r="I113" s="43">
        <v>226436.64</v>
      </c>
      <c r="J113" s="43">
        <v>226436.64</v>
      </c>
      <c r="K113" s="6">
        <f t="shared" si="1"/>
        <v>0.89626142533567266</v>
      </c>
    </row>
    <row r="114" spans="1:13" x14ac:dyDescent="0.2">
      <c r="A114" s="3"/>
      <c r="B114" s="38"/>
      <c r="C114" s="15" t="s">
        <v>174</v>
      </c>
      <c r="D114" s="15" t="s">
        <v>175</v>
      </c>
      <c r="E114" s="53"/>
      <c r="F114" s="55">
        <v>81500</v>
      </c>
      <c r="G114" s="28"/>
      <c r="H114" s="16">
        <f>F114+G114</f>
        <v>81500</v>
      </c>
      <c r="I114" s="16">
        <v>35202.89</v>
      </c>
      <c r="J114" s="16">
        <v>35202.89</v>
      </c>
      <c r="K114" s="9">
        <f t="shared" si="1"/>
        <v>0.43193730061349694</v>
      </c>
      <c r="M114" s="87"/>
    </row>
    <row r="115" spans="1:13" x14ac:dyDescent="0.2">
      <c r="A115" s="3"/>
      <c r="B115" s="38"/>
      <c r="C115" s="15"/>
      <c r="D115" s="14" t="s">
        <v>221</v>
      </c>
      <c r="E115" s="12" t="s">
        <v>176</v>
      </c>
      <c r="F115" s="46">
        <v>0</v>
      </c>
      <c r="G115" s="27"/>
      <c r="H115" s="43">
        <v>0</v>
      </c>
      <c r="I115" s="43">
        <v>2798.86</v>
      </c>
      <c r="J115" s="43">
        <v>2798.86</v>
      </c>
      <c r="K115" s="6">
        <v>1</v>
      </c>
    </row>
    <row r="116" spans="1:13" x14ac:dyDescent="0.2">
      <c r="A116" s="3"/>
      <c r="B116" s="38"/>
      <c r="C116" s="14"/>
      <c r="D116" s="14" t="s">
        <v>73</v>
      </c>
      <c r="E116" s="12" t="s">
        <v>176</v>
      </c>
      <c r="F116" s="46">
        <v>1500</v>
      </c>
      <c r="G116" s="27"/>
      <c r="H116" s="43">
        <v>1500</v>
      </c>
      <c r="I116" s="43">
        <v>2374.91</v>
      </c>
      <c r="J116" s="43">
        <v>2374.91</v>
      </c>
      <c r="K116" s="6">
        <f t="shared" si="1"/>
        <v>1.5832733333333333</v>
      </c>
    </row>
    <row r="117" spans="1:13" x14ac:dyDescent="0.2">
      <c r="A117" s="3"/>
      <c r="B117" s="84"/>
      <c r="C117" s="14"/>
      <c r="D117" s="14" t="s">
        <v>204</v>
      </c>
      <c r="E117" s="12" t="s">
        <v>176</v>
      </c>
      <c r="F117" s="46">
        <v>0</v>
      </c>
      <c r="G117" s="27"/>
      <c r="H117" s="43">
        <v>0</v>
      </c>
      <c r="I117" s="43">
        <v>29.43</v>
      </c>
      <c r="J117" s="43">
        <v>29.43</v>
      </c>
      <c r="K117" s="6">
        <v>1</v>
      </c>
    </row>
    <row r="118" spans="1:13" x14ac:dyDescent="0.2">
      <c r="A118" s="3"/>
      <c r="B118" s="38"/>
      <c r="C118" s="14"/>
      <c r="D118" s="14" t="s">
        <v>44</v>
      </c>
      <c r="E118" s="12" t="s">
        <v>177</v>
      </c>
      <c r="F118" s="46">
        <v>80000</v>
      </c>
      <c r="G118" s="27"/>
      <c r="H118" s="43">
        <v>80000</v>
      </c>
      <c r="I118" s="43">
        <v>29999.69</v>
      </c>
      <c r="J118" s="43">
        <v>29999.69</v>
      </c>
      <c r="K118" s="6">
        <f t="shared" si="1"/>
        <v>0.37499612499999996</v>
      </c>
    </row>
    <row r="119" spans="1:13" x14ac:dyDescent="0.2">
      <c r="A119" s="3"/>
      <c r="B119" s="38"/>
      <c r="C119" s="15" t="s">
        <v>178</v>
      </c>
      <c r="D119" s="15" t="s">
        <v>179</v>
      </c>
      <c r="E119" s="53"/>
      <c r="F119" s="55">
        <v>1107500</v>
      </c>
      <c r="G119" s="28"/>
      <c r="H119" s="16">
        <f>F119+G119</f>
        <v>1107500</v>
      </c>
      <c r="I119" s="16">
        <v>1107432.3799999999</v>
      </c>
      <c r="J119" s="16">
        <v>1107432.3799999999</v>
      </c>
      <c r="K119" s="9">
        <f t="shared" si="1"/>
        <v>0.9999389435665913</v>
      </c>
    </row>
    <row r="120" spans="1:13" ht="33.75" x14ac:dyDescent="0.2">
      <c r="A120" s="3"/>
      <c r="B120" s="38"/>
      <c r="C120" s="14"/>
      <c r="D120" s="14" t="s">
        <v>97</v>
      </c>
      <c r="E120" s="12" t="s">
        <v>180</v>
      </c>
      <c r="F120" s="46">
        <v>1107500</v>
      </c>
      <c r="G120" s="27"/>
      <c r="H120" s="43"/>
      <c r="I120" s="43"/>
      <c r="J120" s="43"/>
      <c r="K120" s="6"/>
    </row>
    <row r="121" spans="1:13" x14ac:dyDescent="0.2">
      <c r="A121" s="3"/>
      <c r="B121" s="38" t="s">
        <v>181</v>
      </c>
      <c r="C121" s="96" t="s">
        <v>182</v>
      </c>
      <c r="D121" s="96"/>
      <c r="E121" s="96"/>
      <c r="F121" s="11"/>
      <c r="G121" s="27"/>
      <c r="H121" s="43"/>
      <c r="I121" s="43"/>
      <c r="J121" s="43"/>
      <c r="K121" s="6"/>
    </row>
    <row r="122" spans="1:13" x14ac:dyDescent="0.2">
      <c r="A122" s="3"/>
      <c r="B122" s="38"/>
      <c r="C122" s="15" t="s">
        <v>183</v>
      </c>
      <c r="D122" s="15" t="s">
        <v>182</v>
      </c>
      <c r="E122" s="53"/>
      <c r="F122" s="55">
        <v>7182342.2000000002</v>
      </c>
      <c r="G122" s="28">
        <v>-338000</v>
      </c>
      <c r="H122" s="16">
        <f>F122+G122</f>
        <v>6844342.2000000002</v>
      </c>
      <c r="I122" s="16">
        <v>5097268</v>
      </c>
      <c r="J122" s="16">
        <v>5097268</v>
      </c>
      <c r="K122" s="9">
        <f t="shared" si="1"/>
        <v>0.74474183947143957</v>
      </c>
      <c r="M122" s="88"/>
    </row>
    <row r="123" spans="1:13" ht="22.5" x14ac:dyDescent="0.2">
      <c r="A123" s="3"/>
      <c r="B123" s="38"/>
      <c r="C123" s="15"/>
      <c r="D123" s="14" t="s">
        <v>197</v>
      </c>
      <c r="E123" s="12" t="s">
        <v>384</v>
      </c>
      <c r="F123" s="46">
        <v>0</v>
      </c>
      <c r="G123" s="27"/>
      <c r="H123" s="43">
        <v>0</v>
      </c>
      <c r="I123" s="43">
        <v>363.29</v>
      </c>
      <c r="J123" s="43">
        <v>363.29</v>
      </c>
      <c r="K123" s="6">
        <v>1</v>
      </c>
    </row>
    <row r="124" spans="1:13" ht="33.75" x14ac:dyDescent="0.2">
      <c r="A124" s="3"/>
      <c r="B124" s="38"/>
      <c r="C124" s="14"/>
      <c r="D124" s="14" t="s">
        <v>73</v>
      </c>
      <c r="E124" s="12" t="s">
        <v>184</v>
      </c>
      <c r="F124" s="46">
        <v>1014342.2</v>
      </c>
      <c r="G124" s="27"/>
      <c r="H124" s="43">
        <v>1014342.2</v>
      </c>
      <c r="I124" s="43">
        <v>838398.54</v>
      </c>
      <c r="J124" s="43">
        <v>838398.54</v>
      </c>
      <c r="K124" s="6">
        <f t="shared" si="1"/>
        <v>0.82654407950295283</v>
      </c>
    </row>
    <row r="125" spans="1:13" ht="33.75" x14ac:dyDescent="0.2">
      <c r="A125" s="3"/>
      <c r="B125" s="38"/>
      <c r="C125" s="14"/>
      <c r="D125" s="14" t="s">
        <v>166</v>
      </c>
      <c r="E125" s="12" t="s">
        <v>185</v>
      </c>
      <c r="F125" s="46">
        <v>140000</v>
      </c>
      <c r="G125" s="27"/>
      <c r="H125" s="43">
        <v>140000</v>
      </c>
      <c r="I125" s="43">
        <v>97394.7</v>
      </c>
      <c r="J125" s="43">
        <v>97394.7</v>
      </c>
      <c r="K125" s="6">
        <f t="shared" si="1"/>
        <v>0.69567642857142853</v>
      </c>
    </row>
    <row r="126" spans="1:13" ht="22.5" x14ac:dyDescent="0.2">
      <c r="A126" s="3"/>
      <c r="B126" s="38"/>
      <c r="C126" s="14"/>
      <c r="D126" s="14" t="s">
        <v>44</v>
      </c>
      <c r="E126" s="12" t="s">
        <v>186</v>
      </c>
      <c r="F126" s="46">
        <v>6028000</v>
      </c>
      <c r="G126" s="86">
        <v>-338000</v>
      </c>
      <c r="H126" s="43">
        <f>F126+G126</f>
        <v>5690000</v>
      </c>
      <c r="I126" s="43">
        <v>4161111.47</v>
      </c>
      <c r="J126" s="43">
        <v>4161111.47</v>
      </c>
      <c r="K126" s="6">
        <f t="shared" si="1"/>
        <v>0.73130254305799647</v>
      </c>
    </row>
    <row r="127" spans="1:13" x14ac:dyDescent="0.2">
      <c r="A127" s="3"/>
      <c r="B127" s="38" t="s">
        <v>187</v>
      </c>
      <c r="C127" s="96" t="s">
        <v>188</v>
      </c>
      <c r="D127" s="96"/>
      <c r="E127" s="96"/>
      <c r="F127" s="46"/>
      <c r="G127" s="27"/>
      <c r="H127" s="43"/>
      <c r="I127" s="43"/>
      <c r="J127" s="43"/>
      <c r="K127" s="6"/>
    </row>
    <row r="128" spans="1:13" x14ac:dyDescent="0.2">
      <c r="A128" s="3"/>
      <c r="B128" s="38"/>
      <c r="C128" s="15" t="s">
        <v>189</v>
      </c>
      <c r="D128" s="15" t="s">
        <v>188</v>
      </c>
      <c r="E128" s="53"/>
      <c r="F128" s="55">
        <v>49000</v>
      </c>
      <c r="G128" s="28"/>
      <c r="H128" s="16">
        <f>F128+G128</f>
        <v>49000</v>
      </c>
      <c r="I128" s="16">
        <v>35396.04</v>
      </c>
      <c r="J128" s="16">
        <v>35396.04</v>
      </c>
      <c r="K128" s="9">
        <f t="shared" si="1"/>
        <v>0.72236816326530617</v>
      </c>
      <c r="M128" s="88"/>
    </row>
    <row r="129" spans="1:13" x14ac:dyDescent="0.2">
      <c r="A129" s="3"/>
      <c r="B129" s="38"/>
      <c r="C129" s="14"/>
      <c r="D129" s="14" t="s">
        <v>73</v>
      </c>
      <c r="E129" s="12" t="s">
        <v>190</v>
      </c>
      <c r="F129" s="46">
        <v>14000</v>
      </c>
      <c r="G129" s="27"/>
      <c r="H129" s="46">
        <v>14000</v>
      </c>
      <c r="I129" s="43">
        <v>12994.03</v>
      </c>
      <c r="J129" s="43">
        <v>12994.03</v>
      </c>
      <c r="K129" s="6">
        <f t="shared" si="1"/>
        <v>0.928145</v>
      </c>
    </row>
    <row r="130" spans="1:13" ht="22.5" x14ac:dyDescent="0.2">
      <c r="A130" s="3"/>
      <c r="B130" s="38"/>
      <c r="C130" s="14"/>
      <c r="D130" s="14" t="s">
        <v>91</v>
      </c>
      <c r="E130" s="12" t="s">
        <v>191</v>
      </c>
      <c r="F130" s="46">
        <v>5000</v>
      </c>
      <c r="G130" s="27"/>
      <c r="H130" s="46">
        <v>5000</v>
      </c>
      <c r="I130" s="43">
        <v>5194.57</v>
      </c>
      <c r="J130" s="43">
        <v>5194.57</v>
      </c>
      <c r="K130" s="6">
        <f t="shared" si="1"/>
        <v>1.0389139999999999</v>
      </c>
    </row>
    <row r="131" spans="1:13" ht="56.25" x14ac:dyDescent="0.2">
      <c r="A131" s="3"/>
      <c r="B131" s="38"/>
      <c r="C131" s="14"/>
      <c r="D131" s="14" t="s">
        <v>52</v>
      </c>
      <c r="E131" s="12" t="s">
        <v>192</v>
      </c>
      <c r="F131" s="46">
        <v>30000</v>
      </c>
      <c r="G131" s="27"/>
      <c r="H131" s="46">
        <v>30000</v>
      </c>
      <c r="I131" s="43">
        <v>17207.439999999999</v>
      </c>
      <c r="J131" s="43">
        <v>17207.439999999999</v>
      </c>
      <c r="K131" s="6">
        <f t="shared" si="1"/>
        <v>0.57358133333333328</v>
      </c>
    </row>
    <row r="132" spans="1:13" x14ac:dyDescent="0.2">
      <c r="A132" s="3"/>
      <c r="B132" s="38" t="s">
        <v>193</v>
      </c>
      <c r="C132" s="96" t="s">
        <v>194</v>
      </c>
      <c r="D132" s="96"/>
      <c r="E132" s="96"/>
      <c r="F132" s="46"/>
      <c r="G132" s="27"/>
      <c r="H132" s="43"/>
      <c r="I132" s="43"/>
      <c r="J132" s="43"/>
      <c r="K132" s="6"/>
    </row>
    <row r="133" spans="1:13" x14ac:dyDescent="0.2">
      <c r="A133" s="3"/>
      <c r="B133" s="38"/>
      <c r="C133" s="15" t="s">
        <v>195</v>
      </c>
      <c r="D133" s="15" t="s">
        <v>196</v>
      </c>
      <c r="E133" s="53"/>
      <c r="F133" s="55">
        <v>180000</v>
      </c>
      <c r="G133" s="28"/>
      <c r="H133" s="16">
        <f>F133+G133</f>
        <v>180000</v>
      </c>
      <c r="I133" s="16">
        <v>156891.23000000001</v>
      </c>
      <c r="J133" s="16">
        <v>156891.23000000001</v>
      </c>
      <c r="K133" s="9">
        <f t="shared" si="1"/>
        <v>0.87161794444444451</v>
      </c>
      <c r="M133" s="87"/>
    </row>
    <row r="134" spans="1:13" ht="34.5" customHeight="1" x14ac:dyDescent="0.2">
      <c r="A134" s="3"/>
      <c r="B134" s="38"/>
      <c r="C134" s="14"/>
      <c r="D134" s="14" t="s">
        <v>197</v>
      </c>
      <c r="E134" s="12" t="s">
        <v>198</v>
      </c>
      <c r="F134" s="46">
        <v>150000</v>
      </c>
      <c r="G134" s="27"/>
      <c r="H134" s="43">
        <v>150000</v>
      </c>
      <c r="I134" s="43">
        <v>146332.59</v>
      </c>
      <c r="J134" s="43">
        <v>146332.59</v>
      </c>
      <c r="K134" s="6">
        <f t="shared" si="1"/>
        <v>0.97555059999999993</v>
      </c>
    </row>
    <row r="135" spans="1:13" ht="22.5" x14ac:dyDescent="0.2">
      <c r="A135" s="3"/>
      <c r="B135" s="38"/>
      <c r="C135" s="14"/>
      <c r="D135" s="14" t="s">
        <v>73</v>
      </c>
      <c r="E135" s="12" t="s">
        <v>199</v>
      </c>
      <c r="F135" s="46">
        <v>30000</v>
      </c>
      <c r="G135" s="27"/>
      <c r="H135" s="43">
        <v>30000</v>
      </c>
      <c r="I135" s="43">
        <v>10558.64</v>
      </c>
      <c r="J135" s="43">
        <v>10558.64</v>
      </c>
      <c r="K135" s="6">
        <f t="shared" si="1"/>
        <v>0.35195466666666664</v>
      </c>
    </row>
    <row r="136" spans="1:13" x14ac:dyDescent="0.2">
      <c r="A136" s="3"/>
      <c r="B136" s="38" t="s">
        <v>200</v>
      </c>
      <c r="C136" s="96" t="s">
        <v>201</v>
      </c>
      <c r="D136" s="96"/>
      <c r="E136" s="96"/>
      <c r="F136" s="46"/>
      <c r="G136" s="27"/>
      <c r="H136" s="43"/>
      <c r="I136" s="43"/>
      <c r="J136" s="43"/>
      <c r="K136" s="6"/>
    </row>
    <row r="137" spans="1:13" x14ac:dyDescent="0.2">
      <c r="A137" s="3"/>
      <c r="B137" s="38"/>
      <c r="C137" s="15" t="s">
        <v>202</v>
      </c>
      <c r="D137" s="15" t="s">
        <v>203</v>
      </c>
      <c r="E137" s="53"/>
      <c r="F137" s="55">
        <v>101000</v>
      </c>
      <c r="G137" s="28"/>
      <c r="H137" s="16">
        <f>F137+G137</f>
        <v>101000</v>
      </c>
      <c r="I137" s="16">
        <v>29118.42</v>
      </c>
      <c r="J137" s="16">
        <v>29118.42</v>
      </c>
      <c r="K137" s="9">
        <f t="shared" si="1"/>
        <v>0.28830118811881189</v>
      </c>
      <c r="M137" s="87"/>
    </row>
    <row r="138" spans="1:13" ht="22.5" x14ac:dyDescent="0.2">
      <c r="A138" s="3"/>
      <c r="B138" s="38"/>
      <c r="C138" s="15"/>
      <c r="D138" s="37" t="s">
        <v>197</v>
      </c>
      <c r="E138" s="12" t="s">
        <v>378</v>
      </c>
      <c r="F138" s="46">
        <v>0</v>
      </c>
      <c r="G138" s="27"/>
      <c r="H138" s="43">
        <v>0</v>
      </c>
      <c r="I138" s="43">
        <v>5955.29</v>
      </c>
      <c r="J138" s="43">
        <v>5955.29</v>
      </c>
      <c r="K138" s="6">
        <v>1</v>
      </c>
    </row>
    <row r="139" spans="1:13" ht="22.5" x14ac:dyDescent="0.2">
      <c r="A139" s="3"/>
      <c r="B139" s="38"/>
      <c r="C139" s="14"/>
      <c r="D139" s="37" t="s">
        <v>204</v>
      </c>
      <c r="E139" s="12" t="s">
        <v>205</v>
      </c>
      <c r="F139" s="46">
        <v>1000</v>
      </c>
      <c r="G139" s="27"/>
      <c r="H139" s="43">
        <v>1000</v>
      </c>
      <c r="I139" s="43">
        <v>157.16</v>
      </c>
      <c r="J139" s="43">
        <v>157.16</v>
      </c>
      <c r="K139" s="6">
        <f>J139/H139</f>
        <v>0.15715999999999999</v>
      </c>
    </row>
    <row r="140" spans="1:13" ht="22.5" x14ac:dyDescent="0.2">
      <c r="A140" s="3"/>
      <c r="B140" s="38"/>
      <c r="C140" s="14"/>
      <c r="D140" s="37" t="s">
        <v>166</v>
      </c>
      <c r="E140" s="12" t="s">
        <v>206</v>
      </c>
      <c r="F140" s="46">
        <v>100000</v>
      </c>
      <c r="G140" s="27"/>
      <c r="H140" s="43">
        <v>100000</v>
      </c>
      <c r="I140" s="43">
        <v>23005.97</v>
      </c>
      <c r="J140" s="43">
        <v>23005.97</v>
      </c>
      <c r="K140" s="6">
        <f>J140/H140</f>
        <v>0.23005970000000001</v>
      </c>
    </row>
    <row r="141" spans="1:13" x14ac:dyDescent="0.2">
      <c r="A141" s="3"/>
      <c r="B141" s="38"/>
      <c r="C141" s="15" t="s">
        <v>207</v>
      </c>
      <c r="D141" s="15" t="s">
        <v>208</v>
      </c>
      <c r="E141" s="53"/>
      <c r="F141" s="55">
        <v>12530.24</v>
      </c>
      <c r="G141" s="28"/>
      <c r="H141" s="16">
        <f>F141+G141</f>
        <v>12530.24</v>
      </c>
      <c r="I141" s="16">
        <v>4623.7299999999996</v>
      </c>
      <c r="J141" s="16">
        <v>4623.7299999999996</v>
      </c>
      <c r="K141" s="9">
        <f t="shared" si="1"/>
        <v>0.36900570140715577</v>
      </c>
      <c r="M141" s="88"/>
    </row>
    <row r="142" spans="1:13" x14ac:dyDescent="0.2">
      <c r="A142" s="3"/>
      <c r="B142" s="38"/>
      <c r="C142" s="14"/>
      <c r="D142" s="14" t="s">
        <v>97</v>
      </c>
      <c r="E142" s="12" t="s">
        <v>208</v>
      </c>
      <c r="F142" s="46">
        <v>1500</v>
      </c>
      <c r="G142" s="27"/>
      <c r="H142" s="43">
        <v>1500</v>
      </c>
      <c r="I142" s="43">
        <v>0</v>
      </c>
      <c r="J142" s="43">
        <v>0</v>
      </c>
      <c r="K142" s="6">
        <f>J142/H142</f>
        <v>0</v>
      </c>
    </row>
    <row r="143" spans="1:13" ht="22.5" x14ac:dyDescent="0.2">
      <c r="A143" s="3"/>
      <c r="B143" s="38"/>
      <c r="C143" s="14"/>
      <c r="D143" s="14" t="s">
        <v>209</v>
      </c>
      <c r="E143" s="12" t="s">
        <v>210</v>
      </c>
      <c r="F143" s="46">
        <v>1000</v>
      </c>
      <c r="G143" s="27"/>
      <c r="H143" s="43">
        <v>1000</v>
      </c>
      <c r="I143" s="43">
        <v>0</v>
      </c>
      <c r="J143" s="43">
        <v>0</v>
      </c>
      <c r="K143" s="6">
        <f t="shared" ref="K143:K152" si="2">J143/H143</f>
        <v>0</v>
      </c>
    </row>
    <row r="144" spans="1:13" x14ac:dyDescent="0.2">
      <c r="A144" s="3"/>
      <c r="B144" s="38"/>
      <c r="C144" s="14"/>
      <c r="D144" s="14" t="s">
        <v>128</v>
      </c>
      <c r="E144" s="12" t="s">
        <v>211</v>
      </c>
      <c r="F144" s="46">
        <v>530.24</v>
      </c>
      <c r="G144" s="27"/>
      <c r="H144" s="43">
        <v>530.24</v>
      </c>
      <c r="I144" s="43">
        <v>0</v>
      </c>
      <c r="J144" s="43">
        <v>0</v>
      </c>
      <c r="K144" s="6">
        <f t="shared" si="2"/>
        <v>0</v>
      </c>
    </row>
    <row r="145" spans="1:13" x14ac:dyDescent="0.2">
      <c r="A145" s="3"/>
      <c r="B145" s="38"/>
      <c r="C145" s="14"/>
      <c r="D145" s="14" t="s">
        <v>226</v>
      </c>
      <c r="E145" s="12" t="s">
        <v>211</v>
      </c>
      <c r="F145" s="46">
        <v>0</v>
      </c>
      <c r="G145" s="27"/>
      <c r="H145" s="43">
        <v>0</v>
      </c>
      <c r="I145" s="43">
        <v>439.71</v>
      </c>
      <c r="J145" s="43">
        <v>439.71</v>
      </c>
      <c r="K145" s="6">
        <v>1</v>
      </c>
    </row>
    <row r="146" spans="1:13" x14ac:dyDescent="0.2">
      <c r="A146" s="3"/>
      <c r="B146" s="38"/>
      <c r="C146" s="14"/>
      <c r="D146" s="14" t="s">
        <v>73</v>
      </c>
      <c r="E146" s="12" t="s">
        <v>211</v>
      </c>
      <c r="F146" s="46">
        <v>5000</v>
      </c>
      <c r="G146" s="27"/>
      <c r="H146" s="43">
        <v>5000</v>
      </c>
      <c r="I146" s="43">
        <v>1590.78</v>
      </c>
      <c r="J146" s="43">
        <v>1590.78</v>
      </c>
      <c r="K146" s="6">
        <f t="shared" si="2"/>
        <v>0.31815599999999999</v>
      </c>
    </row>
    <row r="147" spans="1:13" x14ac:dyDescent="0.2">
      <c r="A147" s="3"/>
      <c r="B147" s="38"/>
      <c r="C147" s="14"/>
      <c r="D147" s="14" t="s">
        <v>91</v>
      </c>
      <c r="E147" s="12" t="s">
        <v>211</v>
      </c>
      <c r="F147" s="46">
        <v>1000</v>
      </c>
      <c r="G147" s="27"/>
      <c r="H147" s="43">
        <v>1000</v>
      </c>
      <c r="I147" s="43">
        <v>1713.82</v>
      </c>
      <c r="J147" s="43">
        <v>1713.82</v>
      </c>
      <c r="K147" s="6">
        <f t="shared" si="2"/>
        <v>1.7138199999999999</v>
      </c>
    </row>
    <row r="148" spans="1:13" x14ac:dyDescent="0.2">
      <c r="A148" s="3"/>
      <c r="B148" s="38"/>
      <c r="C148" s="14"/>
      <c r="D148" s="14" t="s">
        <v>83</v>
      </c>
      <c r="E148" s="12" t="s">
        <v>211</v>
      </c>
      <c r="F148" s="46">
        <v>1500</v>
      </c>
      <c r="G148" s="27"/>
      <c r="H148" s="43">
        <v>1500</v>
      </c>
      <c r="I148" s="43">
        <v>1461.39</v>
      </c>
      <c r="J148" s="43">
        <v>1461.39</v>
      </c>
      <c r="K148" s="6">
        <f t="shared" si="2"/>
        <v>0.97426000000000001</v>
      </c>
    </row>
    <row r="149" spans="1:13" x14ac:dyDescent="0.2">
      <c r="A149" s="3"/>
      <c r="B149" s="38"/>
      <c r="C149" s="14"/>
      <c r="D149" s="14" t="s">
        <v>166</v>
      </c>
      <c r="E149" s="12" t="s">
        <v>211</v>
      </c>
      <c r="F149" s="46">
        <v>1000</v>
      </c>
      <c r="G149" s="27"/>
      <c r="H149" s="43">
        <v>1000</v>
      </c>
      <c r="I149" s="43">
        <v>0</v>
      </c>
      <c r="J149" s="43">
        <v>0</v>
      </c>
      <c r="K149" s="6">
        <f t="shared" si="2"/>
        <v>0</v>
      </c>
    </row>
    <row r="150" spans="1:13" x14ac:dyDescent="0.2">
      <c r="A150" s="3"/>
      <c r="B150" s="38"/>
      <c r="C150" s="14"/>
      <c r="D150" s="14" t="s">
        <v>44</v>
      </c>
      <c r="E150" s="12" t="s">
        <v>211</v>
      </c>
      <c r="F150" s="46">
        <v>1000</v>
      </c>
      <c r="G150" s="27"/>
      <c r="H150" s="43">
        <v>1000</v>
      </c>
      <c r="I150" s="43">
        <v>-581.97</v>
      </c>
      <c r="J150" s="43">
        <v>-581.97</v>
      </c>
      <c r="K150" s="6">
        <f t="shared" si="2"/>
        <v>-0.58196999999999999</v>
      </c>
    </row>
    <row r="151" spans="1:13" x14ac:dyDescent="0.2">
      <c r="A151" s="3"/>
      <c r="B151" s="38"/>
      <c r="C151" s="15" t="s">
        <v>212</v>
      </c>
      <c r="D151" s="15" t="s">
        <v>213</v>
      </c>
      <c r="E151" s="53"/>
      <c r="F151" s="55">
        <v>5000</v>
      </c>
      <c r="G151" s="28">
        <v>3000</v>
      </c>
      <c r="H151" s="16">
        <f>F151+G151</f>
        <v>8000</v>
      </c>
      <c r="I151" s="16">
        <v>5477.66</v>
      </c>
      <c r="J151" s="16">
        <v>5477.66</v>
      </c>
      <c r="K151" s="9">
        <f t="shared" ref="K151:K222" si="3">J151/H151</f>
        <v>0.68470750000000002</v>
      </c>
      <c r="M151" s="87"/>
    </row>
    <row r="152" spans="1:13" ht="22.5" x14ac:dyDescent="0.2">
      <c r="A152" s="3"/>
      <c r="B152" s="38"/>
      <c r="C152" s="14"/>
      <c r="D152" s="57" t="s">
        <v>73</v>
      </c>
      <c r="E152" s="12" t="s">
        <v>214</v>
      </c>
      <c r="F152" s="46">
        <v>5000</v>
      </c>
      <c r="G152" s="86">
        <v>3000</v>
      </c>
      <c r="H152" s="43">
        <f>F152+G152</f>
        <v>8000</v>
      </c>
      <c r="I152" s="43">
        <v>2335</v>
      </c>
      <c r="J152" s="43">
        <v>2335</v>
      </c>
      <c r="K152" s="6">
        <f t="shared" si="2"/>
        <v>0.291875</v>
      </c>
    </row>
    <row r="153" spans="1:13" ht="22.5" x14ac:dyDescent="0.2">
      <c r="A153" s="3"/>
      <c r="B153" s="38"/>
      <c r="C153" s="14"/>
      <c r="D153" s="57" t="s">
        <v>44</v>
      </c>
      <c r="E153" s="12" t="s">
        <v>214</v>
      </c>
      <c r="F153" s="46">
        <v>0</v>
      </c>
      <c r="G153" s="27"/>
      <c r="H153" s="43">
        <v>0</v>
      </c>
      <c r="I153" s="43">
        <v>3142.66</v>
      </c>
      <c r="J153" s="43">
        <v>3142.66</v>
      </c>
      <c r="K153" s="6">
        <v>1</v>
      </c>
    </row>
    <row r="154" spans="1:13" x14ac:dyDescent="0.2">
      <c r="A154" s="3"/>
      <c r="B154" s="38"/>
      <c r="C154" s="15" t="s">
        <v>215</v>
      </c>
      <c r="D154" s="15" t="s">
        <v>216</v>
      </c>
      <c r="E154" s="53"/>
      <c r="F154" s="55">
        <v>1312286</v>
      </c>
      <c r="G154" s="28"/>
      <c r="H154" s="16">
        <f>F154+G154</f>
        <v>1312286</v>
      </c>
      <c r="I154" s="16">
        <v>654715.31999999995</v>
      </c>
      <c r="J154" s="16">
        <v>654715.31999999995</v>
      </c>
      <c r="K154" s="9">
        <f t="shared" si="3"/>
        <v>0.49891206642454461</v>
      </c>
      <c r="M154" s="88"/>
    </row>
    <row r="155" spans="1:13" ht="22.5" x14ac:dyDescent="0.2">
      <c r="A155" s="3"/>
      <c r="B155" s="38"/>
      <c r="C155" s="14"/>
      <c r="D155" s="14" t="s">
        <v>97</v>
      </c>
      <c r="E155" s="12" t="s">
        <v>217</v>
      </c>
      <c r="F155" s="46">
        <v>4000</v>
      </c>
      <c r="G155" s="27"/>
      <c r="H155" s="43">
        <v>4000</v>
      </c>
      <c r="I155" s="43">
        <v>3852.41</v>
      </c>
      <c r="J155" s="43">
        <v>3852.41</v>
      </c>
      <c r="K155" s="6">
        <f t="shared" si="3"/>
        <v>0.96310249999999997</v>
      </c>
    </row>
    <row r="156" spans="1:13" ht="22.5" x14ac:dyDescent="0.2">
      <c r="A156" s="3"/>
      <c r="B156" s="38"/>
      <c r="C156" s="14"/>
      <c r="D156" s="12" t="s">
        <v>218</v>
      </c>
      <c r="E156" s="12" t="s">
        <v>219</v>
      </c>
      <c r="F156" s="46">
        <v>150</v>
      </c>
      <c r="G156" s="27"/>
      <c r="H156" s="43">
        <v>150</v>
      </c>
      <c r="I156" s="43">
        <v>0</v>
      </c>
      <c r="J156" s="43">
        <v>0</v>
      </c>
      <c r="K156" s="6">
        <f t="shared" si="3"/>
        <v>0</v>
      </c>
    </row>
    <row r="157" spans="1:13" ht="67.5" x14ac:dyDescent="0.2">
      <c r="A157" s="3"/>
      <c r="B157" s="38"/>
      <c r="C157" s="14"/>
      <c r="D157" s="12" t="s">
        <v>209</v>
      </c>
      <c r="E157" s="12" t="s">
        <v>220</v>
      </c>
      <c r="F157" s="46">
        <v>1000</v>
      </c>
      <c r="G157" s="27"/>
      <c r="H157" s="43">
        <v>1000</v>
      </c>
      <c r="I157" s="43">
        <v>41.28</v>
      </c>
      <c r="J157" s="43">
        <v>41.28</v>
      </c>
      <c r="K157" s="6">
        <f t="shared" si="3"/>
        <v>4.1280000000000004E-2</v>
      </c>
    </row>
    <row r="158" spans="1:13" ht="33.75" x14ac:dyDescent="0.2">
      <c r="A158" s="3"/>
      <c r="B158" s="38"/>
      <c r="C158" s="14"/>
      <c r="D158" s="12" t="s">
        <v>221</v>
      </c>
      <c r="E158" s="12" t="s">
        <v>222</v>
      </c>
      <c r="F158" s="46">
        <v>45000</v>
      </c>
      <c r="G158" s="27"/>
      <c r="H158" s="43">
        <v>45000</v>
      </c>
      <c r="I158" s="43">
        <v>82879.47</v>
      </c>
      <c r="J158" s="43">
        <v>82879.47</v>
      </c>
      <c r="K158" s="6">
        <f t="shared" si="3"/>
        <v>1.841766</v>
      </c>
    </row>
    <row r="159" spans="1:13" ht="22.5" x14ac:dyDescent="0.2">
      <c r="A159" s="3"/>
      <c r="B159" s="38"/>
      <c r="C159" s="14"/>
      <c r="D159" s="12" t="s">
        <v>71</v>
      </c>
      <c r="E159" s="12" t="s">
        <v>223</v>
      </c>
      <c r="F159" s="46">
        <v>93136</v>
      </c>
      <c r="G159" s="27"/>
      <c r="H159" s="43">
        <v>93136</v>
      </c>
      <c r="I159" s="43">
        <v>59367.17</v>
      </c>
      <c r="J159" s="43">
        <v>59367.17</v>
      </c>
      <c r="K159" s="6">
        <f t="shared" si="3"/>
        <v>0.63742451898299257</v>
      </c>
    </row>
    <row r="160" spans="1:13" ht="22.5" x14ac:dyDescent="0.2">
      <c r="A160" s="3"/>
      <c r="B160" s="85"/>
      <c r="C160" s="14"/>
      <c r="D160" s="12" t="s">
        <v>128</v>
      </c>
      <c r="E160" s="12" t="s">
        <v>393</v>
      </c>
      <c r="F160" s="46">
        <v>0</v>
      </c>
      <c r="G160" s="27"/>
      <c r="H160" s="43">
        <v>0</v>
      </c>
      <c r="I160" s="43">
        <v>135.6</v>
      </c>
      <c r="J160" s="43">
        <v>135.6</v>
      </c>
      <c r="K160" s="6">
        <v>1</v>
      </c>
    </row>
    <row r="161" spans="1:13" ht="22.5" x14ac:dyDescent="0.2">
      <c r="A161" s="3"/>
      <c r="B161" s="38"/>
      <c r="C161" s="14"/>
      <c r="D161" s="12" t="s">
        <v>224</v>
      </c>
      <c r="E161" s="12" t="s">
        <v>225</v>
      </c>
      <c r="F161" s="46">
        <v>2000</v>
      </c>
      <c r="G161" s="27"/>
      <c r="H161" s="43">
        <v>2000</v>
      </c>
      <c r="I161" s="43">
        <v>503.61</v>
      </c>
      <c r="J161" s="43">
        <v>503.61</v>
      </c>
      <c r="K161" s="6">
        <f t="shared" si="3"/>
        <v>0.251805</v>
      </c>
    </row>
    <row r="162" spans="1:13" ht="22.5" x14ac:dyDescent="0.2">
      <c r="A162" s="3"/>
      <c r="B162" s="38"/>
      <c r="C162" s="14"/>
      <c r="D162" s="12" t="s">
        <v>226</v>
      </c>
      <c r="E162" s="12" t="s">
        <v>227</v>
      </c>
      <c r="F162" s="46">
        <v>10000</v>
      </c>
      <c r="G162" s="27"/>
      <c r="H162" s="43">
        <v>10000</v>
      </c>
      <c r="I162" s="43">
        <v>3178.89</v>
      </c>
      <c r="J162" s="43">
        <v>3178.89</v>
      </c>
      <c r="K162" s="6">
        <f t="shared" si="3"/>
        <v>0.31788899999999998</v>
      </c>
    </row>
    <row r="163" spans="1:13" ht="22.5" x14ac:dyDescent="0.2">
      <c r="A163" s="3"/>
      <c r="B163" s="38"/>
      <c r="C163" s="14"/>
      <c r="D163" s="12" t="s">
        <v>197</v>
      </c>
      <c r="E163" s="12" t="s">
        <v>385</v>
      </c>
      <c r="F163" s="46">
        <v>0</v>
      </c>
      <c r="G163" s="27"/>
      <c r="H163" s="43">
        <v>0</v>
      </c>
      <c r="I163" s="43">
        <v>11389.41</v>
      </c>
      <c r="J163" s="43">
        <v>11389.41</v>
      </c>
      <c r="K163" s="6">
        <v>1</v>
      </c>
    </row>
    <row r="164" spans="1:13" x14ac:dyDescent="0.2">
      <c r="A164" s="3"/>
      <c r="B164" s="38"/>
      <c r="C164" s="14"/>
      <c r="D164" s="12" t="s">
        <v>15</v>
      </c>
      <c r="E164" s="12" t="s">
        <v>228</v>
      </c>
      <c r="F164" s="46">
        <v>50000</v>
      </c>
      <c r="G164" s="27"/>
      <c r="H164" s="43">
        <v>50000</v>
      </c>
      <c r="I164" s="43">
        <v>57903.79</v>
      </c>
      <c r="J164" s="43">
        <v>57903.79</v>
      </c>
      <c r="K164" s="6">
        <f t="shared" si="3"/>
        <v>1.1580758</v>
      </c>
    </row>
    <row r="165" spans="1:13" ht="22.5" x14ac:dyDescent="0.2">
      <c r="A165" s="3"/>
      <c r="B165" s="85"/>
      <c r="C165" s="14"/>
      <c r="D165" s="12" t="s">
        <v>73</v>
      </c>
      <c r="E165" s="12" t="s">
        <v>395</v>
      </c>
      <c r="F165" s="46">
        <v>0</v>
      </c>
      <c r="G165" s="27"/>
      <c r="H165" s="43">
        <v>0</v>
      </c>
      <c r="I165" s="43">
        <v>16137.79</v>
      </c>
      <c r="J165" s="43">
        <v>16137.79</v>
      </c>
      <c r="K165" s="6">
        <v>1</v>
      </c>
    </row>
    <row r="166" spans="1:13" ht="22.5" x14ac:dyDescent="0.2">
      <c r="A166" s="3"/>
      <c r="B166" s="38"/>
      <c r="C166" s="14"/>
      <c r="D166" s="12" t="s">
        <v>91</v>
      </c>
      <c r="E166" s="12" t="s">
        <v>229</v>
      </c>
      <c r="F166" s="46">
        <v>10000</v>
      </c>
      <c r="G166" s="27"/>
      <c r="H166" s="43">
        <v>10000</v>
      </c>
      <c r="I166" s="43">
        <v>1621.44</v>
      </c>
      <c r="J166" s="43">
        <v>1621.44</v>
      </c>
      <c r="K166" s="6">
        <f t="shared" si="3"/>
        <v>0.16214400000000001</v>
      </c>
    </row>
    <row r="167" spans="1:13" ht="22.5" x14ac:dyDescent="0.2">
      <c r="A167" s="3"/>
      <c r="B167" s="85"/>
      <c r="C167" s="14"/>
      <c r="D167" s="12" t="s">
        <v>83</v>
      </c>
      <c r="E167" s="12" t="s">
        <v>393</v>
      </c>
      <c r="F167" s="46">
        <v>0</v>
      </c>
      <c r="G167" s="27"/>
      <c r="H167" s="43">
        <v>0</v>
      </c>
      <c r="I167" s="43">
        <v>27.12</v>
      </c>
      <c r="J167" s="43">
        <v>27.12</v>
      </c>
      <c r="K167" s="6">
        <v>1</v>
      </c>
    </row>
    <row r="168" spans="1:13" ht="22.5" x14ac:dyDescent="0.2">
      <c r="A168" s="3"/>
      <c r="B168" s="38"/>
      <c r="C168" s="14"/>
      <c r="D168" s="12" t="s">
        <v>204</v>
      </c>
      <c r="E168" s="12" t="s">
        <v>230</v>
      </c>
      <c r="F168" s="46">
        <v>690000</v>
      </c>
      <c r="G168" s="27"/>
      <c r="H168" s="43">
        <v>690000</v>
      </c>
      <c r="I168" s="43">
        <v>235952.98</v>
      </c>
      <c r="J168" s="43">
        <v>235952.98</v>
      </c>
      <c r="K168" s="6">
        <f t="shared" si="3"/>
        <v>0.34196084057971016</v>
      </c>
    </row>
    <row r="169" spans="1:13" ht="22.5" x14ac:dyDescent="0.2">
      <c r="A169" s="3"/>
      <c r="B169" s="38"/>
      <c r="C169" s="14"/>
      <c r="D169" s="12" t="s">
        <v>166</v>
      </c>
      <c r="E169" s="12" t="s">
        <v>216</v>
      </c>
      <c r="F169" s="46">
        <v>25000</v>
      </c>
      <c r="G169" s="27"/>
      <c r="H169" s="43">
        <v>25000</v>
      </c>
      <c r="I169" s="43">
        <v>41262.199999999997</v>
      </c>
      <c r="J169" s="43">
        <v>41262.199999999997</v>
      </c>
      <c r="K169" s="6">
        <f t="shared" si="3"/>
        <v>1.650488</v>
      </c>
    </row>
    <row r="170" spans="1:13" ht="33.75" x14ac:dyDescent="0.2">
      <c r="A170" s="3"/>
      <c r="B170" s="38"/>
      <c r="C170" s="14"/>
      <c r="D170" s="12" t="s">
        <v>231</v>
      </c>
      <c r="E170" s="12" t="s">
        <v>232</v>
      </c>
      <c r="F170" s="46">
        <v>380000</v>
      </c>
      <c r="G170" s="27"/>
      <c r="H170" s="43">
        <v>380000</v>
      </c>
      <c r="I170" s="43">
        <v>138271.96</v>
      </c>
      <c r="J170" s="43">
        <v>138271.96</v>
      </c>
      <c r="K170" s="6">
        <f t="shared" si="3"/>
        <v>0.36387357894736838</v>
      </c>
    </row>
    <row r="171" spans="1:13" ht="33.75" x14ac:dyDescent="0.2">
      <c r="A171" s="3"/>
      <c r="B171" s="38"/>
      <c r="C171" s="14"/>
      <c r="D171" s="12" t="s">
        <v>44</v>
      </c>
      <c r="E171" s="12" t="s">
        <v>233</v>
      </c>
      <c r="F171" s="46">
        <v>2000</v>
      </c>
      <c r="G171" s="27"/>
      <c r="H171" s="43">
        <v>2000</v>
      </c>
      <c r="I171" s="43">
        <v>2190.1999999999998</v>
      </c>
      <c r="J171" s="43">
        <v>2190.1999999999998</v>
      </c>
      <c r="K171" s="6">
        <f t="shared" si="3"/>
        <v>1.0951</v>
      </c>
    </row>
    <row r="172" spans="1:13" x14ac:dyDescent="0.2">
      <c r="A172" s="3"/>
      <c r="B172" s="38"/>
      <c r="C172" s="15" t="s">
        <v>234</v>
      </c>
      <c r="D172" s="15" t="s">
        <v>235</v>
      </c>
      <c r="E172" s="53"/>
      <c r="F172" s="55">
        <v>328477.40000000002</v>
      </c>
      <c r="G172" s="28"/>
      <c r="H172" s="16">
        <f>F172+G172</f>
        <v>328477.40000000002</v>
      </c>
      <c r="I172" s="16">
        <v>303762.53999999998</v>
      </c>
      <c r="J172" s="16">
        <v>303762.53999999998</v>
      </c>
      <c r="K172" s="9">
        <f t="shared" si="3"/>
        <v>0.92475932895231139</v>
      </c>
      <c r="M172" s="49"/>
    </row>
    <row r="173" spans="1:13" ht="22.5" x14ac:dyDescent="0.2">
      <c r="A173" s="3"/>
      <c r="B173" s="38"/>
      <c r="C173" s="14"/>
      <c r="D173" s="14" t="s">
        <v>97</v>
      </c>
      <c r="E173" s="12" t="s">
        <v>236</v>
      </c>
      <c r="F173" s="46">
        <v>13000</v>
      </c>
      <c r="G173" s="27"/>
      <c r="H173" s="43">
        <v>13000</v>
      </c>
      <c r="I173" s="43">
        <v>14900.95</v>
      </c>
      <c r="J173" s="43">
        <v>14900.95</v>
      </c>
      <c r="K173" s="6">
        <f t="shared" si="3"/>
        <v>1.1462269230769231</v>
      </c>
      <c r="M173" s="49"/>
    </row>
    <row r="174" spans="1:13" ht="23.25" customHeight="1" x14ac:dyDescent="0.2">
      <c r="A174" s="3"/>
      <c r="B174" s="38"/>
      <c r="C174" s="14"/>
      <c r="D174" s="14" t="s">
        <v>71</v>
      </c>
      <c r="E174" s="12" t="s">
        <v>237</v>
      </c>
      <c r="F174" s="46">
        <v>5477.4</v>
      </c>
      <c r="G174" s="27"/>
      <c r="H174" s="43">
        <v>5477.4</v>
      </c>
      <c r="I174" s="43">
        <v>800.51</v>
      </c>
      <c r="J174" s="43">
        <v>800.51</v>
      </c>
      <c r="K174" s="6">
        <f t="shared" si="3"/>
        <v>0.14614780735385402</v>
      </c>
      <c r="M174" s="49"/>
    </row>
    <row r="175" spans="1:13" ht="33.75" x14ac:dyDescent="0.2">
      <c r="A175" s="3"/>
      <c r="B175" s="38"/>
      <c r="C175" s="14"/>
      <c r="D175" s="14" t="s">
        <v>226</v>
      </c>
      <c r="E175" s="12" t="s">
        <v>238</v>
      </c>
      <c r="F175" s="46">
        <v>45000</v>
      </c>
      <c r="G175" s="27"/>
      <c r="H175" s="43">
        <v>45000</v>
      </c>
      <c r="I175" s="43">
        <v>26648.54</v>
      </c>
      <c r="J175" s="43">
        <v>26648.54</v>
      </c>
      <c r="K175" s="6">
        <f t="shared" si="3"/>
        <v>0.59218977777777781</v>
      </c>
      <c r="M175" s="49"/>
    </row>
    <row r="176" spans="1:13" x14ac:dyDescent="0.2">
      <c r="A176" s="3"/>
      <c r="B176" s="85"/>
      <c r="C176" s="14"/>
      <c r="D176" s="14" t="s">
        <v>197</v>
      </c>
      <c r="E176" s="12" t="s">
        <v>394</v>
      </c>
      <c r="F176" s="46">
        <v>0</v>
      </c>
      <c r="G176" s="27"/>
      <c r="H176" s="43">
        <v>0</v>
      </c>
      <c r="I176" s="43">
        <v>20.95</v>
      </c>
      <c r="J176" s="43">
        <v>20.95</v>
      </c>
      <c r="K176" s="6">
        <v>1</v>
      </c>
      <c r="M176" s="49"/>
    </row>
    <row r="177" spans="1:13" x14ac:dyDescent="0.2">
      <c r="A177" s="3"/>
      <c r="B177" s="38"/>
      <c r="C177" s="14"/>
      <c r="D177" s="14" t="s">
        <v>15</v>
      </c>
      <c r="E177" s="12" t="s">
        <v>239</v>
      </c>
      <c r="F177" s="46">
        <v>45000</v>
      </c>
      <c r="G177" s="27"/>
      <c r="H177" s="43">
        <v>45000</v>
      </c>
      <c r="I177" s="43">
        <v>58017.07</v>
      </c>
      <c r="J177" s="43">
        <v>58017.07</v>
      </c>
      <c r="K177" s="6">
        <f t="shared" si="3"/>
        <v>1.2892682222222223</v>
      </c>
      <c r="M177" s="49"/>
    </row>
    <row r="178" spans="1:13" x14ac:dyDescent="0.2">
      <c r="A178" s="3"/>
      <c r="B178" s="38"/>
      <c r="C178" s="14"/>
      <c r="D178" s="14" t="s">
        <v>73</v>
      </c>
      <c r="E178" s="12" t="s">
        <v>379</v>
      </c>
      <c r="F178" s="46">
        <v>15000</v>
      </c>
      <c r="G178" s="27"/>
      <c r="H178" s="43">
        <v>15000</v>
      </c>
      <c r="I178" s="43">
        <v>40284.160000000003</v>
      </c>
      <c r="J178" s="43">
        <v>40284.160000000003</v>
      </c>
      <c r="K178" s="6">
        <f t="shared" si="3"/>
        <v>2.6856106666666668</v>
      </c>
      <c r="M178" s="49"/>
    </row>
    <row r="179" spans="1:13" x14ac:dyDescent="0.2">
      <c r="A179" s="3"/>
      <c r="B179" s="38"/>
      <c r="C179" s="14"/>
      <c r="D179" s="14" t="s">
        <v>91</v>
      </c>
      <c r="E179" s="12" t="s">
        <v>201</v>
      </c>
      <c r="F179" s="46">
        <v>12000</v>
      </c>
      <c r="G179" s="27"/>
      <c r="H179" s="43">
        <v>12000</v>
      </c>
      <c r="I179" s="43">
        <v>10034.58</v>
      </c>
      <c r="J179" s="43">
        <v>10034.58</v>
      </c>
      <c r="K179" s="6">
        <f t="shared" si="3"/>
        <v>0.83621500000000004</v>
      </c>
      <c r="M179" s="49"/>
    </row>
    <row r="180" spans="1:13" x14ac:dyDescent="0.2">
      <c r="A180" s="3"/>
      <c r="B180" s="38"/>
      <c r="C180" s="14"/>
      <c r="D180" s="14" t="s">
        <v>204</v>
      </c>
      <c r="E180" s="12" t="s">
        <v>240</v>
      </c>
      <c r="F180" s="46">
        <v>65000</v>
      </c>
      <c r="G180" s="27"/>
      <c r="H180" s="43">
        <v>65000</v>
      </c>
      <c r="I180" s="43">
        <v>58569.63</v>
      </c>
      <c r="J180" s="43">
        <v>58569.63</v>
      </c>
      <c r="K180" s="6">
        <f t="shared" si="3"/>
        <v>0.90107123076923068</v>
      </c>
      <c r="M180" s="49"/>
    </row>
    <row r="181" spans="1:13" ht="33.75" x14ac:dyDescent="0.2">
      <c r="A181" s="3"/>
      <c r="B181" s="38"/>
      <c r="C181" s="14"/>
      <c r="D181" s="14" t="s">
        <v>166</v>
      </c>
      <c r="E181" s="12" t="s">
        <v>241</v>
      </c>
      <c r="F181" s="46">
        <v>58000</v>
      </c>
      <c r="G181" s="27"/>
      <c r="H181" s="43">
        <v>58000</v>
      </c>
      <c r="I181" s="43">
        <v>53496.36</v>
      </c>
      <c r="J181" s="43">
        <v>53496.36</v>
      </c>
      <c r="K181" s="6">
        <f t="shared" si="3"/>
        <v>0.92235103448275868</v>
      </c>
      <c r="M181" s="49"/>
    </row>
    <row r="182" spans="1:13" ht="33.75" x14ac:dyDescent="0.2">
      <c r="A182" s="3"/>
      <c r="B182" s="38"/>
      <c r="C182" s="14"/>
      <c r="D182" s="14" t="s">
        <v>44</v>
      </c>
      <c r="E182" s="12" t="s">
        <v>242</v>
      </c>
      <c r="F182" s="46">
        <v>70000</v>
      </c>
      <c r="G182" s="27"/>
      <c r="H182" s="43">
        <v>70000</v>
      </c>
      <c r="I182" s="43">
        <v>40989.79</v>
      </c>
      <c r="J182" s="43">
        <v>40989.79</v>
      </c>
      <c r="K182" s="6">
        <f t="shared" si="3"/>
        <v>0.58556842857142855</v>
      </c>
    </row>
    <row r="183" spans="1:13" x14ac:dyDescent="0.2">
      <c r="A183" s="3"/>
      <c r="B183" s="38" t="s">
        <v>243</v>
      </c>
      <c r="C183" s="96" t="s">
        <v>244</v>
      </c>
      <c r="D183" s="96"/>
      <c r="E183" s="96"/>
      <c r="F183" s="46"/>
      <c r="G183" s="27"/>
      <c r="H183" s="43"/>
      <c r="I183" s="43"/>
      <c r="J183" s="43"/>
      <c r="K183" s="6"/>
    </row>
    <row r="184" spans="1:13" x14ac:dyDescent="0.2">
      <c r="A184" s="3"/>
      <c r="B184" s="38"/>
      <c r="C184" s="15" t="s">
        <v>245</v>
      </c>
      <c r="D184" s="15" t="s">
        <v>246</v>
      </c>
      <c r="E184" s="53"/>
      <c r="F184" s="55">
        <v>1410480.27</v>
      </c>
      <c r="G184" s="28"/>
      <c r="H184" s="16">
        <f>F184+G184</f>
        <v>1410480.27</v>
      </c>
      <c r="I184" s="16">
        <v>1408440.6</v>
      </c>
      <c r="J184" s="16">
        <v>1408440.6</v>
      </c>
      <c r="K184" s="9">
        <f t="shared" si="3"/>
        <v>0.99855391809202698</v>
      </c>
    </row>
    <row r="185" spans="1:13" x14ac:dyDescent="0.2">
      <c r="A185" s="3"/>
      <c r="B185" s="38"/>
      <c r="C185" s="14"/>
      <c r="D185" s="14" t="s">
        <v>73</v>
      </c>
      <c r="E185" s="12" t="s">
        <v>247</v>
      </c>
      <c r="F185" s="46">
        <v>1410480.27</v>
      </c>
      <c r="G185" s="27"/>
      <c r="H185" s="43"/>
      <c r="I185" s="43"/>
      <c r="J185" s="43"/>
      <c r="K185" s="6"/>
    </row>
    <row r="186" spans="1:13" x14ac:dyDescent="0.2">
      <c r="A186" s="3"/>
      <c r="B186" s="38"/>
      <c r="C186" s="15" t="s">
        <v>248</v>
      </c>
      <c r="D186" s="15" t="s">
        <v>249</v>
      </c>
      <c r="E186" s="53"/>
      <c r="F186" s="55">
        <v>30000</v>
      </c>
      <c r="G186" s="28"/>
      <c r="H186" s="16">
        <f>F186+G186</f>
        <v>30000</v>
      </c>
      <c r="I186" s="16">
        <v>19136.64</v>
      </c>
      <c r="J186" s="16">
        <v>19136.64</v>
      </c>
      <c r="K186" s="6">
        <f t="shared" si="3"/>
        <v>0.63788800000000001</v>
      </c>
    </row>
    <row r="187" spans="1:13" ht="22.5" x14ac:dyDescent="0.2">
      <c r="A187" s="3"/>
      <c r="B187" s="38"/>
      <c r="C187" s="14"/>
      <c r="D187" s="14" t="s">
        <v>44</v>
      </c>
      <c r="E187" s="12" t="s">
        <v>250</v>
      </c>
      <c r="F187" s="46">
        <v>30000</v>
      </c>
      <c r="G187" s="27"/>
      <c r="H187" s="43"/>
      <c r="I187" s="43"/>
      <c r="J187" s="43"/>
      <c r="K187" s="6"/>
    </row>
    <row r="188" spans="1:13" x14ac:dyDescent="0.2">
      <c r="A188" s="3"/>
      <c r="B188" s="38"/>
      <c r="C188" s="15" t="s">
        <v>251</v>
      </c>
      <c r="D188" s="15" t="s">
        <v>252</v>
      </c>
      <c r="E188" s="53"/>
      <c r="F188" s="55">
        <v>142454.56</v>
      </c>
      <c r="G188" s="28"/>
      <c r="H188" s="16">
        <f>F188+G188</f>
        <v>142454.56</v>
      </c>
      <c r="I188" s="16">
        <v>90408.44</v>
      </c>
      <c r="J188" s="16">
        <v>90408.44</v>
      </c>
      <c r="K188" s="9">
        <f t="shared" si="3"/>
        <v>0.63464756761735108</v>
      </c>
      <c r="M188" s="88"/>
    </row>
    <row r="189" spans="1:13" ht="22.5" x14ac:dyDescent="0.2">
      <c r="A189" s="3"/>
      <c r="B189" s="38"/>
      <c r="C189" s="14"/>
      <c r="D189" s="14" t="s">
        <v>253</v>
      </c>
      <c r="E189" s="12" t="s">
        <v>254</v>
      </c>
      <c r="F189" s="46">
        <v>60500</v>
      </c>
      <c r="G189" s="27"/>
      <c r="H189" s="43">
        <v>60500</v>
      </c>
      <c r="I189" s="43">
        <v>87218.880000000005</v>
      </c>
      <c r="J189" s="43">
        <v>87218.880000000005</v>
      </c>
      <c r="K189" s="6">
        <f t="shared" si="3"/>
        <v>1.4416343801652893</v>
      </c>
    </row>
    <row r="190" spans="1:13" ht="22.5" x14ac:dyDescent="0.2">
      <c r="A190" s="3"/>
      <c r="B190" s="38"/>
      <c r="C190" s="14"/>
      <c r="D190" s="14" t="s">
        <v>226</v>
      </c>
      <c r="E190" s="12" t="s">
        <v>254</v>
      </c>
      <c r="F190" s="46">
        <v>60500</v>
      </c>
      <c r="G190" s="27"/>
      <c r="H190" s="43">
        <v>60500</v>
      </c>
      <c r="I190" s="43">
        <v>0</v>
      </c>
      <c r="J190" s="43">
        <v>0</v>
      </c>
      <c r="K190" s="6">
        <f t="shared" si="3"/>
        <v>0</v>
      </c>
    </row>
    <row r="191" spans="1:13" ht="22.5" x14ac:dyDescent="0.2">
      <c r="A191" s="3"/>
      <c r="B191" s="38"/>
      <c r="C191" s="14"/>
      <c r="D191" s="14" t="s">
        <v>73</v>
      </c>
      <c r="E191" s="12" t="s">
        <v>255</v>
      </c>
      <c r="F191" s="46">
        <v>21454.560000000001</v>
      </c>
      <c r="G191" s="27"/>
      <c r="H191" s="43">
        <v>21454.560000000001</v>
      </c>
      <c r="I191" s="43">
        <v>3189.56</v>
      </c>
      <c r="J191" s="43">
        <v>3189.56</v>
      </c>
      <c r="K191" s="6">
        <f t="shared" si="3"/>
        <v>0.14866583141299564</v>
      </c>
    </row>
    <row r="192" spans="1:13" ht="12.2" customHeight="1" x14ac:dyDescent="0.2">
      <c r="A192" s="3"/>
      <c r="B192" s="38"/>
      <c r="C192" s="15" t="s">
        <v>256</v>
      </c>
      <c r="D192" s="15" t="s">
        <v>257</v>
      </c>
      <c r="E192" s="53"/>
      <c r="F192" s="55">
        <v>2696682.38</v>
      </c>
      <c r="G192" s="28"/>
      <c r="H192" s="16">
        <f>F192+G192</f>
        <v>2696682.38</v>
      </c>
      <c r="I192" s="16">
        <v>1845897.08</v>
      </c>
      <c r="J192" s="16">
        <v>1845897.08</v>
      </c>
      <c r="K192" s="9">
        <f t="shared" si="3"/>
        <v>0.68450667149017386</v>
      </c>
      <c r="M192" s="88"/>
    </row>
    <row r="193" spans="1:13" ht="33.75" x14ac:dyDescent="0.2">
      <c r="A193" s="3"/>
      <c r="B193" s="38"/>
      <c r="C193" s="14"/>
      <c r="D193" s="14" t="s">
        <v>209</v>
      </c>
      <c r="E193" s="12" t="s">
        <v>258</v>
      </c>
      <c r="F193" s="46">
        <v>50000</v>
      </c>
      <c r="G193" s="27"/>
      <c r="H193" s="43">
        <v>50000</v>
      </c>
      <c r="I193" s="43">
        <v>42650.85</v>
      </c>
      <c r="J193" s="43">
        <v>42650.85</v>
      </c>
      <c r="K193" s="6">
        <f t="shared" si="3"/>
        <v>0.85301700000000003</v>
      </c>
    </row>
    <row r="194" spans="1:13" ht="45" x14ac:dyDescent="0.2">
      <c r="A194" s="3"/>
      <c r="B194" s="38"/>
      <c r="C194" s="14"/>
      <c r="D194" s="12" t="s">
        <v>259</v>
      </c>
      <c r="E194" s="12" t="s">
        <v>260</v>
      </c>
      <c r="F194" s="46">
        <v>42000</v>
      </c>
      <c r="G194" s="27"/>
      <c r="H194" s="43">
        <v>42000</v>
      </c>
      <c r="I194" s="43">
        <v>39952.400000000001</v>
      </c>
      <c r="J194" s="43">
        <v>39952.400000000001</v>
      </c>
      <c r="K194" s="6">
        <f t="shared" si="3"/>
        <v>0.95124761904761912</v>
      </c>
    </row>
    <row r="195" spans="1:13" ht="22.5" x14ac:dyDescent="0.2">
      <c r="A195" s="3"/>
      <c r="B195" s="85"/>
      <c r="C195" s="14"/>
      <c r="D195" s="12" t="s">
        <v>71</v>
      </c>
      <c r="E195" s="12" t="s">
        <v>392</v>
      </c>
      <c r="F195" s="46">
        <v>0</v>
      </c>
      <c r="G195" s="27"/>
      <c r="H195" s="43">
        <v>0</v>
      </c>
      <c r="I195" s="43">
        <v>5150</v>
      </c>
      <c r="J195" s="43">
        <v>5150</v>
      </c>
      <c r="K195" s="6">
        <v>1</v>
      </c>
    </row>
    <row r="196" spans="1:13" ht="33.75" x14ac:dyDescent="0.2">
      <c r="A196" s="3"/>
      <c r="B196" s="38"/>
      <c r="C196" s="14"/>
      <c r="D196" s="12" t="s">
        <v>126</v>
      </c>
      <c r="E196" s="12" t="s">
        <v>261</v>
      </c>
      <c r="F196" s="46">
        <v>18050</v>
      </c>
      <c r="G196" s="27"/>
      <c r="H196" s="43">
        <v>18050</v>
      </c>
      <c r="I196" s="43">
        <v>0</v>
      </c>
      <c r="J196" s="43">
        <v>0</v>
      </c>
      <c r="K196" s="6">
        <f t="shared" si="3"/>
        <v>0</v>
      </c>
    </row>
    <row r="197" spans="1:13" x14ac:dyDescent="0.2">
      <c r="A197" s="3"/>
      <c r="B197" s="38"/>
      <c r="C197" s="14"/>
      <c r="D197" s="12" t="s">
        <v>253</v>
      </c>
      <c r="E197" s="12" t="s">
        <v>262</v>
      </c>
      <c r="F197" s="46">
        <v>20000</v>
      </c>
      <c r="G197" s="27"/>
      <c r="H197" s="43">
        <v>20000</v>
      </c>
      <c r="I197" s="43">
        <v>0</v>
      </c>
      <c r="J197" s="43">
        <v>0</v>
      </c>
      <c r="K197" s="6">
        <f t="shared" si="3"/>
        <v>0</v>
      </c>
    </row>
    <row r="198" spans="1:13" ht="22.5" x14ac:dyDescent="0.2">
      <c r="A198" s="3"/>
      <c r="B198" s="38"/>
      <c r="C198" s="14"/>
      <c r="D198" s="12" t="s">
        <v>128</v>
      </c>
      <c r="E198" s="12" t="s">
        <v>263</v>
      </c>
      <c r="F198" s="46">
        <v>9000</v>
      </c>
      <c r="G198" s="27"/>
      <c r="H198" s="43">
        <v>9000</v>
      </c>
      <c r="I198" s="43">
        <v>13468.9</v>
      </c>
      <c r="J198" s="43">
        <v>13468.9</v>
      </c>
      <c r="K198" s="6">
        <f t="shared" si="3"/>
        <v>1.4965444444444445</v>
      </c>
    </row>
    <row r="199" spans="1:13" ht="22.5" x14ac:dyDescent="0.2">
      <c r="A199" s="3"/>
      <c r="B199" s="38"/>
      <c r="C199" s="14"/>
      <c r="D199" s="12" t="s">
        <v>130</v>
      </c>
      <c r="E199" s="12" t="s">
        <v>264</v>
      </c>
      <c r="F199" s="46">
        <v>9000</v>
      </c>
      <c r="G199" s="27"/>
      <c r="H199" s="43">
        <v>9000</v>
      </c>
      <c r="I199" s="43">
        <v>1255.8</v>
      </c>
      <c r="J199" s="43">
        <v>1255.8</v>
      </c>
      <c r="K199" s="6">
        <f t="shared" si="3"/>
        <v>0.13953333333333331</v>
      </c>
    </row>
    <row r="200" spans="1:13" ht="45" x14ac:dyDescent="0.2">
      <c r="A200" s="3"/>
      <c r="B200" s="38"/>
      <c r="C200" s="14"/>
      <c r="D200" s="12" t="s">
        <v>73</v>
      </c>
      <c r="E200" s="12" t="s">
        <v>265</v>
      </c>
      <c r="F200" s="46">
        <v>76394.38</v>
      </c>
      <c r="G200" s="27"/>
      <c r="H200" s="43">
        <v>76394.38</v>
      </c>
      <c r="I200" s="43">
        <v>58255.45</v>
      </c>
      <c r="J200" s="43">
        <v>58255.45</v>
      </c>
      <c r="K200" s="6">
        <f t="shared" si="3"/>
        <v>0.76256198427161781</v>
      </c>
    </row>
    <row r="201" spans="1:13" x14ac:dyDescent="0.2">
      <c r="A201" s="3"/>
      <c r="B201" s="38"/>
      <c r="C201" s="14"/>
      <c r="D201" s="12" t="s">
        <v>91</v>
      </c>
      <c r="E201" s="12" t="s">
        <v>266</v>
      </c>
      <c r="F201" s="46">
        <v>59000</v>
      </c>
      <c r="G201" s="27"/>
      <c r="H201" s="43">
        <v>59000</v>
      </c>
      <c r="I201" s="43">
        <v>7502.81</v>
      </c>
      <c r="J201" s="43">
        <v>7502.81</v>
      </c>
      <c r="K201" s="6">
        <f t="shared" si="3"/>
        <v>0.12716627118644069</v>
      </c>
    </row>
    <row r="202" spans="1:13" ht="45" x14ac:dyDescent="0.2">
      <c r="A202" s="3"/>
      <c r="B202" s="38"/>
      <c r="C202" s="14"/>
      <c r="D202" s="12" t="s">
        <v>83</v>
      </c>
      <c r="E202" s="12" t="s">
        <v>267</v>
      </c>
      <c r="F202" s="46">
        <v>2376270</v>
      </c>
      <c r="G202" s="27"/>
      <c r="H202" s="43">
        <v>2376270</v>
      </c>
      <c r="I202" s="43">
        <v>1644765.63</v>
      </c>
      <c r="J202" s="43">
        <v>1644765.63</v>
      </c>
      <c r="K202" s="6">
        <f t="shared" si="3"/>
        <v>0.69216277190723274</v>
      </c>
    </row>
    <row r="203" spans="1:13" x14ac:dyDescent="0.2">
      <c r="A203" s="3"/>
      <c r="B203" s="38"/>
      <c r="C203" s="14"/>
      <c r="D203" s="12" t="s">
        <v>166</v>
      </c>
      <c r="E203" s="12" t="s">
        <v>268</v>
      </c>
      <c r="F203" s="46">
        <v>968</v>
      </c>
      <c r="G203" s="27"/>
      <c r="H203" s="43">
        <v>968</v>
      </c>
      <c r="I203" s="43">
        <v>983.48</v>
      </c>
      <c r="J203" s="43">
        <v>983.48</v>
      </c>
      <c r="K203" s="6">
        <f t="shared" si="3"/>
        <v>1.0159917355371901</v>
      </c>
    </row>
    <row r="204" spans="1:13" x14ac:dyDescent="0.2">
      <c r="A204" s="3"/>
      <c r="B204" s="38"/>
      <c r="C204" s="14"/>
      <c r="D204" s="12" t="s">
        <v>52</v>
      </c>
      <c r="E204" s="12" t="s">
        <v>269</v>
      </c>
      <c r="F204" s="46">
        <v>36000</v>
      </c>
      <c r="G204" s="27"/>
      <c r="H204" s="43">
        <v>36000</v>
      </c>
      <c r="I204" s="43">
        <v>31911.759999999998</v>
      </c>
      <c r="J204" s="43">
        <v>31911.759999999998</v>
      </c>
      <c r="K204" s="6">
        <f t="shared" si="3"/>
        <v>0.88643777777777777</v>
      </c>
    </row>
    <row r="205" spans="1:13" x14ac:dyDescent="0.2">
      <c r="A205" s="3"/>
      <c r="B205" s="38"/>
      <c r="C205" s="15" t="s">
        <v>270</v>
      </c>
      <c r="D205" s="15" t="s">
        <v>271</v>
      </c>
      <c r="E205" s="53"/>
      <c r="F205" s="55">
        <v>531029.80000000005</v>
      </c>
      <c r="G205" s="28"/>
      <c r="H205" s="16">
        <f>F205+G205</f>
        <v>531029.80000000005</v>
      </c>
      <c r="I205" s="16">
        <v>480869.41</v>
      </c>
      <c r="J205" s="16">
        <v>480869.413</v>
      </c>
      <c r="K205" s="9">
        <f t="shared" si="3"/>
        <v>0.90554129542259199</v>
      </c>
      <c r="M205" s="88"/>
    </row>
    <row r="206" spans="1:13" ht="22.5" x14ac:dyDescent="0.2">
      <c r="A206" s="3"/>
      <c r="B206" s="38"/>
      <c r="C206" s="14"/>
      <c r="D206" s="14" t="s">
        <v>97</v>
      </c>
      <c r="E206" s="12" t="s">
        <v>272</v>
      </c>
      <c r="F206" s="46">
        <v>239029.8</v>
      </c>
      <c r="G206" s="27"/>
      <c r="H206" s="46">
        <v>239029.8</v>
      </c>
      <c r="I206" s="43">
        <v>210278.41</v>
      </c>
      <c r="J206" s="43">
        <v>210278.41</v>
      </c>
      <c r="K206" s="6">
        <f t="shared" si="3"/>
        <v>0.87971629478834867</v>
      </c>
    </row>
    <row r="207" spans="1:13" ht="22.5" x14ac:dyDescent="0.2">
      <c r="A207" s="3"/>
      <c r="B207" s="38"/>
      <c r="C207" s="14"/>
      <c r="D207" s="14" t="s">
        <v>52</v>
      </c>
      <c r="E207" s="12" t="s">
        <v>273</v>
      </c>
      <c r="F207" s="46">
        <v>270000</v>
      </c>
      <c r="G207" s="27"/>
      <c r="H207" s="46">
        <v>270000</v>
      </c>
      <c r="I207" s="43">
        <v>253944.72</v>
      </c>
      <c r="J207" s="43">
        <v>253944.72</v>
      </c>
      <c r="K207" s="6">
        <f t="shared" si="3"/>
        <v>0.94053600000000004</v>
      </c>
    </row>
    <row r="208" spans="1:13" x14ac:dyDescent="0.2">
      <c r="A208" s="3"/>
      <c r="B208" s="38"/>
      <c r="C208" s="14"/>
      <c r="D208" s="14" t="s">
        <v>101</v>
      </c>
      <c r="E208" s="12" t="s">
        <v>274</v>
      </c>
      <c r="F208" s="46">
        <v>22000</v>
      </c>
      <c r="G208" s="27"/>
      <c r="H208" s="46">
        <v>22000</v>
      </c>
      <c r="I208" s="43">
        <v>16646.28</v>
      </c>
      <c r="J208" s="43">
        <v>16646.28</v>
      </c>
      <c r="K208" s="6">
        <f t="shared" si="3"/>
        <v>0.75664909090909083</v>
      </c>
    </row>
    <row r="209" spans="1:13" x14ac:dyDescent="0.2">
      <c r="A209" s="3" t="s">
        <v>275</v>
      </c>
      <c r="B209" s="96" t="s">
        <v>276</v>
      </c>
      <c r="C209" s="96"/>
      <c r="D209" s="96"/>
      <c r="E209" s="96"/>
      <c r="F209" s="52"/>
      <c r="G209" s="4"/>
      <c r="H209" s="43"/>
      <c r="I209" s="43"/>
      <c r="J209" s="43"/>
      <c r="K209" s="6"/>
    </row>
    <row r="210" spans="1:13" x14ac:dyDescent="0.2">
      <c r="A210" s="3"/>
      <c r="B210" s="38" t="s">
        <v>277</v>
      </c>
      <c r="C210" s="96" t="s">
        <v>278</v>
      </c>
      <c r="D210" s="96"/>
      <c r="E210" s="96"/>
      <c r="F210" s="11"/>
      <c r="G210" s="4"/>
      <c r="H210" s="43"/>
      <c r="I210" s="43"/>
      <c r="J210" s="43"/>
      <c r="K210" s="6"/>
    </row>
    <row r="211" spans="1:13" x14ac:dyDescent="0.2">
      <c r="A211" s="3"/>
      <c r="B211" s="38"/>
      <c r="C211" s="15" t="s">
        <v>279</v>
      </c>
      <c r="D211" s="15" t="s">
        <v>278</v>
      </c>
      <c r="E211" s="53"/>
      <c r="F211" s="55">
        <v>497560</v>
      </c>
      <c r="G211" s="28">
        <v>-50000</v>
      </c>
      <c r="H211" s="16">
        <f>F211+G211</f>
        <v>447560</v>
      </c>
      <c r="I211" s="16">
        <v>247109.26</v>
      </c>
      <c r="J211" s="16">
        <v>247109.26</v>
      </c>
      <c r="K211" s="9">
        <f t="shared" si="3"/>
        <v>0.55212543569577266</v>
      </c>
      <c r="M211" s="87"/>
    </row>
    <row r="212" spans="1:13" x14ac:dyDescent="0.2">
      <c r="A212" s="3"/>
      <c r="B212" s="38"/>
      <c r="C212" s="14"/>
      <c r="D212" s="14" t="s">
        <v>280</v>
      </c>
      <c r="E212" s="12" t="s">
        <v>281</v>
      </c>
      <c r="F212" s="52">
        <v>2000</v>
      </c>
      <c r="G212" s="4"/>
      <c r="H212" s="43">
        <v>2000</v>
      </c>
      <c r="I212" s="43">
        <v>1508.46</v>
      </c>
      <c r="J212" s="43">
        <v>1508.46</v>
      </c>
      <c r="K212" s="6">
        <f t="shared" si="3"/>
        <v>0.75423000000000007</v>
      </c>
    </row>
    <row r="213" spans="1:13" x14ac:dyDescent="0.2">
      <c r="A213" s="3"/>
      <c r="B213" s="38"/>
      <c r="C213" s="14"/>
      <c r="D213" s="12" t="s">
        <v>282</v>
      </c>
      <c r="E213" s="12" t="s">
        <v>283</v>
      </c>
      <c r="F213" s="52">
        <v>1000</v>
      </c>
      <c r="G213" s="4"/>
      <c r="H213" s="43">
        <v>1000</v>
      </c>
      <c r="I213" s="43">
        <v>0</v>
      </c>
      <c r="J213" s="43">
        <v>0</v>
      </c>
      <c r="K213" s="6">
        <f t="shared" si="3"/>
        <v>0</v>
      </c>
    </row>
    <row r="214" spans="1:13" x14ac:dyDescent="0.2">
      <c r="A214" s="3"/>
      <c r="B214" s="38"/>
      <c r="C214" s="14"/>
      <c r="D214" s="12" t="s">
        <v>259</v>
      </c>
      <c r="E214" s="12" t="s">
        <v>383</v>
      </c>
      <c r="F214" s="52">
        <v>3310</v>
      </c>
      <c r="G214" s="4"/>
      <c r="H214" s="43">
        <v>3310</v>
      </c>
      <c r="I214" s="43">
        <v>0</v>
      </c>
      <c r="J214" s="43">
        <v>0</v>
      </c>
      <c r="K214" s="6">
        <f t="shared" si="3"/>
        <v>0</v>
      </c>
    </row>
    <row r="215" spans="1:13" x14ac:dyDescent="0.2">
      <c r="A215" s="3"/>
      <c r="B215" s="38"/>
      <c r="C215" s="14"/>
      <c r="D215" s="12" t="s">
        <v>221</v>
      </c>
      <c r="E215" s="12" t="s">
        <v>284</v>
      </c>
      <c r="F215" s="52">
        <v>25000</v>
      </c>
      <c r="G215" s="4"/>
      <c r="H215" s="43">
        <v>25000</v>
      </c>
      <c r="I215" s="43">
        <v>53683.93</v>
      </c>
      <c r="J215" s="43">
        <v>53683.93</v>
      </c>
      <c r="K215" s="6">
        <f t="shared" si="3"/>
        <v>2.1473572000000001</v>
      </c>
    </row>
    <row r="216" spans="1:13" ht="33.75" x14ac:dyDescent="0.2">
      <c r="A216" s="3"/>
      <c r="B216" s="38"/>
      <c r="C216" s="14"/>
      <c r="D216" s="12" t="s">
        <v>71</v>
      </c>
      <c r="E216" s="12" t="s">
        <v>285</v>
      </c>
      <c r="F216" s="52">
        <v>11000</v>
      </c>
      <c r="G216" s="4"/>
      <c r="H216" s="43">
        <v>11000</v>
      </c>
      <c r="I216" s="43">
        <v>4290.12</v>
      </c>
      <c r="J216" s="43">
        <v>4290.12</v>
      </c>
      <c r="K216" s="6">
        <f t="shared" si="3"/>
        <v>0.39001090909090907</v>
      </c>
      <c r="M216" s="16"/>
    </row>
    <row r="217" spans="1:13" ht="33.75" x14ac:dyDescent="0.2">
      <c r="A217" s="3"/>
      <c r="B217" s="38"/>
      <c r="C217" s="14"/>
      <c r="D217" s="12" t="s">
        <v>226</v>
      </c>
      <c r="E217" s="12" t="s">
        <v>285</v>
      </c>
      <c r="F217" s="52">
        <v>4500</v>
      </c>
      <c r="G217" s="4"/>
      <c r="H217" s="43">
        <v>4500</v>
      </c>
      <c r="I217" s="43">
        <v>2022</v>
      </c>
      <c r="J217" s="43">
        <v>2022</v>
      </c>
      <c r="K217" s="6">
        <f t="shared" si="3"/>
        <v>0.44933333333333331</v>
      </c>
    </row>
    <row r="218" spans="1:13" ht="33.75" x14ac:dyDescent="0.2">
      <c r="A218" s="3"/>
      <c r="B218" s="38"/>
      <c r="C218" s="14"/>
      <c r="D218" s="12" t="s">
        <v>15</v>
      </c>
      <c r="E218" s="12" t="s">
        <v>286</v>
      </c>
      <c r="F218" s="52">
        <v>90000</v>
      </c>
      <c r="G218" s="4"/>
      <c r="H218" s="43">
        <v>90000</v>
      </c>
      <c r="I218" s="43">
        <v>78704.41</v>
      </c>
      <c r="J218" s="43">
        <v>78704.41</v>
      </c>
      <c r="K218" s="6">
        <f t="shared" si="3"/>
        <v>0.87449344444444443</v>
      </c>
    </row>
    <row r="219" spans="1:13" ht="22.5" x14ac:dyDescent="0.2">
      <c r="A219" s="3"/>
      <c r="B219" s="38"/>
      <c r="C219" s="14"/>
      <c r="D219" s="12" t="s">
        <v>73</v>
      </c>
      <c r="E219" s="12" t="s">
        <v>287</v>
      </c>
      <c r="F219" s="52">
        <v>750</v>
      </c>
      <c r="G219" s="4"/>
      <c r="H219" s="43">
        <v>750</v>
      </c>
      <c r="I219" s="43">
        <v>493.77</v>
      </c>
      <c r="J219" s="43">
        <v>493.77</v>
      </c>
      <c r="K219" s="6">
        <f t="shared" si="3"/>
        <v>0.65835999999999995</v>
      </c>
    </row>
    <row r="220" spans="1:13" x14ac:dyDescent="0.2">
      <c r="A220" s="3"/>
      <c r="B220" s="38"/>
      <c r="C220" s="14"/>
      <c r="D220" s="12" t="s">
        <v>204</v>
      </c>
      <c r="E220" s="12" t="s">
        <v>288</v>
      </c>
      <c r="F220" s="52">
        <v>330000</v>
      </c>
      <c r="G220" s="4">
        <v>-50000</v>
      </c>
      <c r="H220" s="43">
        <f>F220+G220</f>
        <v>280000</v>
      </c>
      <c r="I220" s="43">
        <v>100346.96</v>
      </c>
      <c r="J220" s="43">
        <v>100346.96</v>
      </c>
      <c r="K220" s="6">
        <f t="shared" si="3"/>
        <v>0.35838200000000003</v>
      </c>
    </row>
    <row r="221" spans="1:13" x14ac:dyDescent="0.2">
      <c r="A221" s="3"/>
      <c r="B221" s="38"/>
      <c r="C221" s="14"/>
      <c r="D221" s="12" t="s">
        <v>166</v>
      </c>
      <c r="E221" s="12" t="s">
        <v>278</v>
      </c>
      <c r="F221" s="52">
        <v>0</v>
      </c>
      <c r="G221" s="4"/>
      <c r="H221" s="43">
        <v>0</v>
      </c>
      <c r="I221" s="43">
        <v>1716</v>
      </c>
      <c r="J221" s="43">
        <v>1716</v>
      </c>
      <c r="K221" s="6">
        <v>1</v>
      </c>
    </row>
    <row r="222" spans="1:13" x14ac:dyDescent="0.2">
      <c r="A222" s="3"/>
      <c r="B222" s="38"/>
      <c r="C222" s="14"/>
      <c r="D222" s="12" t="s">
        <v>231</v>
      </c>
      <c r="E222" s="12" t="s">
        <v>288</v>
      </c>
      <c r="F222" s="52">
        <v>28000</v>
      </c>
      <c r="G222" s="4"/>
      <c r="H222" s="43">
        <v>28000</v>
      </c>
      <c r="I222" s="43">
        <v>3683.61</v>
      </c>
      <c r="J222" s="43">
        <v>3683.61</v>
      </c>
      <c r="K222" s="6">
        <f t="shared" si="3"/>
        <v>0.13155749999999999</v>
      </c>
    </row>
    <row r="223" spans="1:13" ht="22.5" x14ac:dyDescent="0.2">
      <c r="A223" s="3"/>
      <c r="B223" s="38"/>
      <c r="C223" s="14"/>
      <c r="D223" s="12" t="s">
        <v>44</v>
      </c>
      <c r="E223" s="12" t="s">
        <v>289</v>
      </c>
      <c r="F223" s="52">
        <v>2000</v>
      </c>
      <c r="G223" s="4"/>
      <c r="H223" s="43">
        <v>2000</v>
      </c>
      <c r="I223" s="43">
        <v>660</v>
      </c>
      <c r="J223" s="43">
        <v>660</v>
      </c>
      <c r="K223" s="6">
        <f t="shared" ref="K223:K286" si="4">J223/H223</f>
        <v>0.33</v>
      </c>
    </row>
    <row r="224" spans="1:13" x14ac:dyDescent="0.2">
      <c r="A224" s="3"/>
      <c r="B224" s="38" t="s">
        <v>290</v>
      </c>
      <c r="C224" s="96" t="s">
        <v>291</v>
      </c>
      <c r="D224" s="96"/>
      <c r="E224" s="96"/>
      <c r="F224" s="52"/>
      <c r="G224" s="4"/>
      <c r="H224" s="43"/>
      <c r="I224" s="43"/>
      <c r="J224" s="43"/>
      <c r="K224" s="6"/>
    </row>
    <row r="225" spans="1:13" x14ac:dyDescent="0.2">
      <c r="A225" s="3"/>
      <c r="B225" s="38"/>
      <c r="C225" s="15" t="s">
        <v>292</v>
      </c>
      <c r="D225" s="15" t="s">
        <v>291</v>
      </c>
      <c r="E225" s="53"/>
      <c r="F225" s="55">
        <v>500000</v>
      </c>
      <c r="G225" s="28"/>
      <c r="H225" s="16">
        <f>F225+G225</f>
        <v>500000</v>
      </c>
      <c r="I225" s="16">
        <v>418010.84</v>
      </c>
      <c r="J225" s="16">
        <v>418010.84</v>
      </c>
      <c r="K225" s="9">
        <f t="shared" si="4"/>
        <v>0.8360216800000001</v>
      </c>
    </row>
    <row r="226" spans="1:13" ht="33.75" x14ac:dyDescent="0.2">
      <c r="A226" s="3"/>
      <c r="B226" s="38"/>
      <c r="C226" s="14"/>
      <c r="D226" s="14" t="s">
        <v>44</v>
      </c>
      <c r="E226" s="12" t="s">
        <v>293</v>
      </c>
      <c r="F226" s="52">
        <v>500000</v>
      </c>
      <c r="G226" s="4"/>
      <c r="H226" s="43"/>
      <c r="I226" s="43"/>
      <c r="J226" s="43"/>
      <c r="K226" s="6"/>
    </row>
    <row r="227" spans="1:13" x14ac:dyDescent="0.2">
      <c r="A227" s="3"/>
      <c r="B227" s="38" t="s">
        <v>294</v>
      </c>
      <c r="C227" s="96" t="s">
        <v>295</v>
      </c>
      <c r="D227" s="96"/>
      <c r="E227" s="96"/>
      <c r="F227" s="52"/>
      <c r="G227" s="4"/>
      <c r="H227" s="43"/>
      <c r="I227" s="43"/>
      <c r="J227" s="43"/>
      <c r="K227" s="6"/>
    </row>
    <row r="228" spans="1:13" x14ac:dyDescent="0.2">
      <c r="A228" s="3"/>
      <c r="B228" s="38"/>
      <c r="C228" s="15" t="s">
        <v>296</v>
      </c>
      <c r="D228" s="15" t="s">
        <v>295</v>
      </c>
      <c r="E228" s="53"/>
      <c r="F228" s="55">
        <v>8655000</v>
      </c>
      <c r="G228" s="28">
        <v>50000</v>
      </c>
      <c r="H228" s="16">
        <f>F228+G228</f>
        <v>8705000</v>
      </c>
      <c r="I228" s="16">
        <v>8683780.2899999991</v>
      </c>
      <c r="J228" s="16">
        <v>8683780.2899999991</v>
      </c>
      <c r="K228" s="9">
        <f t="shared" si="4"/>
        <v>0.99756235381964375</v>
      </c>
      <c r="M228" s="87"/>
    </row>
    <row r="229" spans="1:13" ht="22.5" x14ac:dyDescent="0.2">
      <c r="A229" s="3"/>
      <c r="B229" s="38"/>
      <c r="C229" s="14"/>
      <c r="D229" s="14" t="s">
        <v>15</v>
      </c>
      <c r="E229" s="12" t="s">
        <v>297</v>
      </c>
      <c r="F229" s="52">
        <v>8635000</v>
      </c>
      <c r="G229" s="43">
        <v>50000</v>
      </c>
      <c r="H229" s="43">
        <f>F229+G229</f>
        <v>8685000</v>
      </c>
      <c r="I229" s="43">
        <v>8681350.2899999991</v>
      </c>
      <c r="J229" s="43">
        <v>8681350.2899999991</v>
      </c>
      <c r="K229" s="6">
        <f t="shared" si="4"/>
        <v>0.99957976856649389</v>
      </c>
    </row>
    <row r="230" spans="1:13" ht="22.5" x14ac:dyDescent="0.2">
      <c r="A230" s="3"/>
      <c r="B230" s="38"/>
      <c r="C230" s="14"/>
      <c r="D230" s="14" t="s">
        <v>44</v>
      </c>
      <c r="E230" s="12" t="s">
        <v>298</v>
      </c>
      <c r="F230" s="52">
        <v>20000</v>
      </c>
      <c r="G230" s="4"/>
      <c r="H230" s="43">
        <v>20000</v>
      </c>
      <c r="I230" s="43">
        <v>2430</v>
      </c>
      <c r="J230" s="43">
        <v>2430</v>
      </c>
      <c r="K230" s="6">
        <f t="shared" si="4"/>
        <v>0.1215</v>
      </c>
    </row>
    <row r="231" spans="1:13" x14ac:dyDescent="0.2">
      <c r="A231" s="3" t="s">
        <v>299</v>
      </c>
      <c r="B231" s="96" t="s">
        <v>300</v>
      </c>
      <c r="C231" s="96"/>
      <c r="D231" s="96"/>
      <c r="E231" s="96"/>
      <c r="F231" s="52"/>
      <c r="G231" s="4"/>
      <c r="H231" s="43"/>
      <c r="I231" s="43"/>
      <c r="J231" s="43"/>
      <c r="K231" s="6"/>
    </row>
    <row r="232" spans="1:13" x14ac:dyDescent="0.2">
      <c r="A232" s="3"/>
      <c r="B232" s="38" t="s">
        <v>301</v>
      </c>
      <c r="C232" s="96" t="s">
        <v>302</v>
      </c>
      <c r="D232" s="96"/>
      <c r="E232" s="96"/>
      <c r="F232" s="52"/>
      <c r="G232" s="4"/>
      <c r="H232" s="43"/>
      <c r="I232" s="43"/>
      <c r="J232" s="43"/>
      <c r="K232" s="6"/>
    </row>
    <row r="233" spans="1:13" x14ac:dyDescent="0.2">
      <c r="A233" s="3"/>
      <c r="B233" s="38"/>
      <c r="C233" s="15" t="s">
        <v>303</v>
      </c>
      <c r="D233" s="15" t="s">
        <v>302</v>
      </c>
      <c r="E233" s="53"/>
      <c r="F233" s="55">
        <v>703120</v>
      </c>
      <c r="G233" s="28"/>
      <c r="H233" s="16">
        <f>F233+G233</f>
        <v>703120</v>
      </c>
      <c r="I233" s="16">
        <v>402135.91</v>
      </c>
      <c r="J233" s="16">
        <v>402135.91</v>
      </c>
      <c r="K233" s="9">
        <f t="shared" si="4"/>
        <v>0.57193069461827284</v>
      </c>
    </row>
    <row r="234" spans="1:13" s="30" customFormat="1" ht="38.25" customHeight="1" x14ac:dyDescent="0.2">
      <c r="A234" s="19"/>
      <c r="B234" s="29"/>
      <c r="C234" s="21"/>
      <c r="D234" s="21" t="s">
        <v>128</v>
      </c>
      <c r="E234" s="22" t="s">
        <v>304</v>
      </c>
      <c r="F234" s="44">
        <v>703120</v>
      </c>
      <c r="G234" s="23"/>
      <c r="H234" s="44"/>
      <c r="I234" s="44"/>
      <c r="J234" s="44"/>
      <c r="K234" s="48"/>
      <c r="M234" s="1"/>
    </row>
    <row r="235" spans="1:13" s="30" customFormat="1" ht="35.25" customHeight="1" thickBot="1" x14ac:dyDescent="0.25">
      <c r="A235" s="80"/>
      <c r="B235" s="107" t="s">
        <v>305</v>
      </c>
      <c r="C235" s="108"/>
      <c r="D235" s="108"/>
      <c r="E235" s="108"/>
      <c r="F235" s="81">
        <f>F45+F49+F54+F58+F62+F68+F71+F75+F79+F81+F86+F89+F91+F93+F95+F97+F99+F101+F103+F106+F111+F114+F119+F122+F128+F133+F137+F141+F151+F154+F172+F184+F186+F188+F192+F205+F211+F225+F228+F233</f>
        <v>33419429.999999993</v>
      </c>
      <c r="G235" s="81"/>
      <c r="H235" s="81">
        <f>H45+H49+H54+H58+H62+H68+H71+H75+H79+H81+H86+H89+H91+H93+H95+H97+H99+H101+H103+H106+H111+H114+H119+H122+H128+H133+H137+H141+H151+H154+H172+H184+H186+H188+H192+H205+H211+H225+H228+H233</f>
        <v>33419429.999999993</v>
      </c>
      <c r="I235" s="82">
        <f>I45+I49+I54+I58+I62+I68+I71+I75+I79+I81+I86+I89+I91+I93+I95+I97+I99+I101+I103+I106+I111+I114+I119+I122+I128+I133+I137+I141+I151+I154+I172+I184+I186+I188+I192+I205+I211+I225+I228+I233</f>
        <v>27385239.489999998</v>
      </c>
      <c r="J235" s="82">
        <f>J45+J49+J54+J58+J62+J68+J71+J75+J79+J81+J86+J89+J91+J93+J95+J97+J99+J101+J103+J106+J111+J114+J119+J122+J128+J133+J137+J141+J151+J154+J172+J184+J186+J188+J192+J205+J211+J225+J228+J233</f>
        <v>27385239.492999997</v>
      </c>
      <c r="K235" s="83">
        <f t="shared" si="4"/>
        <v>0.8194406515311603</v>
      </c>
    </row>
    <row r="236" spans="1:13" ht="12" thickTop="1" x14ac:dyDescent="0.2">
      <c r="A236" s="24" t="s">
        <v>306</v>
      </c>
      <c r="B236" s="109" t="s">
        <v>307</v>
      </c>
      <c r="C236" s="109"/>
      <c r="D236" s="109"/>
      <c r="E236" s="109"/>
      <c r="F236" s="76"/>
      <c r="G236" s="77"/>
      <c r="H236" s="78"/>
      <c r="I236" s="45"/>
      <c r="J236" s="45"/>
      <c r="K236" s="47"/>
      <c r="M236" s="30"/>
    </row>
    <row r="237" spans="1:13" s="30" customFormat="1" ht="11.25" customHeight="1" x14ac:dyDescent="0.2">
      <c r="A237" s="3" t="s">
        <v>308</v>
      </c>
      <c r="B237" s="110" t="s">
        <v>309</v>
      </c>
      <c r="C237" s="110"/>
      <c r="D237" s="110"/>
      <c r="E237" s="110"/>
      <c r="F237" s="58"/>
      <c r="G237" s="31"/>
      <c r="H237" s="59"/>
      <c r="I237" s="43"/>
      <c r="J237" s="43"/>
      <c r="K237" s="6"/>
      <c r="M237" s="1"/>
    </row>
    <row r="238" spans="1:13" s="17" customFormat="1" ht="11.25" customHeight="1" x14ac:dyDescent="0.2">
      <c r="A238" s="32"/>
      <c r="B238" s="38" t="s">
        <v>310</v>
      </c>
      <c r="C238" s="110" t="s">
        <v>311</v>
      </c>
      <c r="D238" s="110"/>
      <c r="E238" s="110"/>
      <c r="F238" s="58"/>
      <c r="G238" s="28"/>
      <c r="H238" s="59"/>
      <c r="I238" s="43"/>
      <c r="J238" s="43"/>
      <c r="K238" s="6"/>
      <c r="M238" s="30"/>
    </row>
    <row r="239" spans="1:13" x14ac:dyDescent="0.2">
      <c r="A239" s="3"/>
      <c r="B239" s="38"/>
      <c r="C239" s="15" t="s">
        <v>312</v>
      </c>
      <c r="D239" s="15" t="s">
        <v>311</v>
      </c>
      <c r="E239" s="53"/>
      <c r="F239" s="55">
        <v>4000</v>
      </c>
      <c r="G239" s="31"/>
      <c r="H239" s="16">
        <f>F239+G238</f>
        <v>4000</v>
      </c>
      <c r="I239" s="16">
        <v>2161.48</v>
      </c>
      <c r="J239" s="16">
        <v>2161.48</v>
      </c>
      <c r="K239" s="9">
        <f t="shared" si="4"/>
        <v>0.54037000000000002</v>
      </c>
      <c r="M239" s="17"/>
    </row>
    <row r="240" spans="1:13" ht="33.75" x14ac:dyDescent="0.2">
      <c r="A240" s="32"/>
      <c r="B240" s="60"/>
      <c r="C240" s="14"/>
      <c r="D240" s="56" t="s">
        <v>15</v>
      </c>
      <c r="E240" s="56" t="s">
        <v>313</v>
      </c>
      <c r="F240" s="52">
        <v>4000</v>
      </c>
      <c r="G240" s="31"/>
      <c r="H240" s="43"/>
      <c r="I240" s="43"/>
      <c r="J240" s="43"/>
      <c r="K240" s="6"/>
    </row>
    <row r="241" spans="1:13" s="30" customFormat="1" ht="35.25" customHeight="1" thickBot="1" x14ac:dyDescent="0.25">
      <c r="A241" s="80"/>
      <c r="B241" s="107" t="s">
        <v>314</v>
      </c>
      <c r="C241" s="108"/>
      <c r="D241" s="108"/>
      <c r="E241" s="108"/>
      <c r="F241" s="81">
        <f>F239</f>
        <v>4000</v>
      </c>
      <c r="G241" s="81"/>
      <c r="H241" s="81">
        <f>H239</f>
        <v>4000</v>
      </c>
      <c r="I241" s="82">
        <f>I239</f>
        <v>2161.48</v>
      </c>
      <c r="J241" s="82">
        <f>J239</f>
        <v>2161.48</v>
      </c>
      <c r="K241" s="83">
        <f t="shared" si="4"/>
        <v>0.54037000000000002</v>
      </c>
      <c r="M241" s="1"/>
    </row>
    <row r="242" spans="1:13" ht="12" thickTop="1" x14ac:dyDescent="0.2">
      <c r="A242" s="50" t="s">
        <v>315</v>
      </c>
      <c r="B242" s="111" t="s">
        <v>316</v>
      </c>
      <c r="C242" s="111"/>
      <c r="D242" s="111"/>
      <c r="E242" s="111"/>
      <c r="F242" s="61"/>
      <c r="G242" s="62"/>
      <c r="H242" s="43"/>
      <c r="I242" s="43"/>
      <c r="J242" s="43"/>
      <c r="K242" s="6"/>
      <c r="M242" s="30"/>
    </row>
    <row r="243" spans="1:13" x14ac:dyDescent="0.2">
      <c r="A243" s="3" t="s">
        <v>317</v>
      </c>
      <c r="B243" s="96" t="s">
        <v>318</v>
      </c>
      <c r="C243" s="96"/>
      <c r="D243" s="96"/>
      <c r="E243" s="96"/>
      <c r="F243" s="52"/>
      <c r="G243" s="4"/>
      <c r="H243" s="43"/>
      <c r="I243" s="43"/>
      <c r="J243" s="43"/>
      <c r="K243" s="6"/>
    </row>
    <row r="244" spans="1:13" x14ac:dyDescent="0.2">
      <c r="A244" s="3"/>
      <c r="B244" s="38" t="s">
        <v>319</v>
      </c>
      <c r="C244" s="96" t="s">
        <v>318</v>
      </c>
      <c r="D244" s="96"/>
      <c r="E244" s="96"/>
      <c r="F244" s="52"/>
      <c r="G244" s="4"/>
      <c r="H244" s="43"/>
      <c r="I244" s="43"/>
      <c r="J244" s="43"/>
      <c r="K244" s="6"/>
    </row>
    <row r="245" spans="1:13" x14ac:dyDescent="0.2">
      <c r="A245" s="3"/>
      <c r="B245" s="38"/>
      <c r="C245" s="15" t="s">
        <v>320</v>
      </c>
      <c r="D245" s="15" t="s">
        <v>318</v>
      </c>
      <c r="E245" s="53"/>
      <c r="F245" s="55">
        <v>950000</v>
      </c>
      <c r="G245" s="28"/>
      <c r="H245" s="16">
        <f>F245+G245</f>
        <v>950000</v>
      </c>
      <c r="I245" s="16">
        <v>940213.15</v>
      </c>
      <c r="J245" s="16">
        <v>940213.15</v>
      </c>
      <c r="K245" s="9">
        <f t="shared" si="4"/>
        <v>0.98969805263157895</v>
      </c>
    </row>
    <row r="246" spans="1:13" ht="22.5" x14ac:dyDescent="0.2">
      <c r="A246" s="3"/>
      <c r="B246" s="38"/>
      <c r="C246" s="14"/>
      <c r="D246" s="14" t="s">
        <v>73</v>
      </c>
      <c r="E246" s="12" t="s">
        <v>321</v>
      </c>
      <c r="F246" s="52">
        <v>950000</v>
      </c>
      <c r="G246" s="4"/>
      <c r="H246" s="43"/>
      <c r="I246" s="43"/>
      <c r="J246" s="43"/>
      <c r="K246" s="6"/>
    </row>
    <row r="247" spans="1:13" x14ac:dyDescent="0.2">
      <c r="A247" s="3" t="s">
        <v>322</v>
      </c>
      <c r="B247" s="96" t="s">
        <v>323</v>
      </c>
      <c r="C247" s="96"/>
      <c r="D247" s="96"/>
      <c r="E247" s="96"/>
      <c r="F247" s="52"/>
      <c r="G247" s="4"/>
      <c r="H247" s="43"/>
      <c r="I247" s="43"/>
      <c r="J247" s="43"/>
      <c r="K247" s="6"/>
    </row>
    <row r="248" spans="1:13" x14ac:dyDescent="0.2">
      <c r="A248" s="3"/>
      <c r="B248" s="38" t="s">
        <v>324</v>
      </c>
      <c r="C248" s="96" t="s">
        <v>323</v>
      </c>
      <c r="D248" s="96"/>
      <c r="E248" s="96"/>
      <c r="F248" s="52"/>
      <c r="G248" s="4"/>
      <c r="H248" s="43"/>
      <c r="I248" s="43"/>
      <c r="J248" s="43"/>
      <c r="K248" s="6"/>
    </row>
    <row r="249" spans="1:13" x14ac:dyDescent="0.2">
      <c r="A249" s="3"/>
      <c r="B249" s="38"/>
      <c r="C249" s="15" t="s">
        <v>325</v>
      </c>
      <c r="D249" s="15" t="s">
        <v>326</v>
      </c>
      <c r="E249" s="53"/>
      <c r="F249" s="55">
        <v>18000</v>
      </c>
      <c r="G249" s="28"/>
      <c r="H249" s="16">
        <f>F249+G249</f>
        <v>18000</v>
      </c>
      <c r="I249" s="16">
        <v>18000</v>
      </c>
      <c r="J249" s="16">
        <v>18000</v>
      </c>
      <c r="K249" s="9">
        <f t="shared" si="4"/>
        <v>1</v>
      </c>
    </row>
    <row r="250" spans="1:13" ht="33.75" x14ac:dyDescent="0.2">
      <c r="A250" s="3"/>
      <c r="B250" s="38"/>
      <c r="C250" s="14"/>
      <c r="D250" s="14" t="s">
        <v>91</v>
      </c>
      <c r="E250" s="12" t="s">
        <v>327</v>
      </c>
      <c r="F250" s="52">
        <v>18000</v>
      </c>
      <c r="G250" s="4"/>
      <c r="H250" s="43"/>
      <c r="I250" s="43"/>
      <c r="J250" s="43"/>
      <c r="K250" s="6"/>
    </row>
    <row r="251" spans="1:13" x14ac:dyDescent="0.2">
      <c r="A251" s="3"/>
      <c r="B251" s="38"/>
      <c r="C251" s="15" t="s">
        <v>328</v>
      </c>
      <c r="D251" s="15" t="s">
        <v>329</v>
      </c>
      <c r="E251" s="53"/>
      <c r="F251" s="55">
        <v>9406350</v>
      </c>
      <c r="G251" s="28"/>
      <c r="H251" s="16">
        <f>F251+G251</f>
        <v>9406350</v>
      </c>
      <c r="I251" s="16">
        <v>9313117.7200000007</v>
      </c>
      <c r="J251" s="16">
        <v>9313117.7200000007</v>
      </c>
      <c r="K251" s="9">
        <f t="shared" si="4"/>
        <v>0.99008836796419453</v>
      </c>
    </row>
    <row r="252" spans="1:13" ht="22.5" x14ac:dyDescent="0.2">
      <c r="A252" s="3"/>
      <c r="B252" s="38"/>
      <c r="C252" s="14"/>
      <c r="D252" s="14" t="s">
        <v>15</v>
      </c>
      <c r="E252" s="12" t="s">
        <v>330</v>
      </c>
      <c r="F252" s="52">
        <v>9406350</v>
      </c>
      <c r="G252" s="4"/>
      <c r="H252" s="43"/>
      <c r="I252" s="43"/>
      <c r="J252" s="43"/>
      <c r="K252" s="6"/>
    </row>
    <row r="253" spans="1:13" s="17" customFormat="1" ht="11.25" customHeight="1" x14ac:dyDescent="0.2">
      <c r="A253" s="3"/>
      <c r="B253" s="38"/>
      <c r="C253" s="15" t="s">
        <v>331</v>
      </c>
      <c r="D253" s="15" t="s">
        <v>332</v>
      </c>
      <c r="E253" s="53"/>
      <c r="F253" s="55">
        <v>320080</v>
      </c>
      <c r="G253" s="28"/>
      <c r="H253" s="16">
        <f>F253+G253</f>
        <v>320080</v>
      </c>
      <c r="I253" s="16">
        <v>252056.67</v>
      </c>
      <c r="J253" s="16">
        <v>252056.67</v>
      </c>
      <c r="K253" s="6">
        <f t="shared" si="4"/>
        <v>0.78748022369407655</v>
      </c>
      <c r="M253" s="87"/>
    </row>
    <row r="254" spans="1:13" ht="11.25" customHeight="1" x14ac:dyDescent="0.2">
      <c r="A254" s="3"/>
      <c r="B254" s="38"/>
      <c r="C254" s="14"/>
      <c r="D254" s="14" t="s">
        <v>71</v>
      </c>
      <c r="E254" s="12" t="s">
        <v>333</v>
      </c>
      <c r="F254" s="52">
        <v>44280</v>
      </c>
      <c r="G254" s="4"/>
      <c r="H254" s="43">
        <v>44280</v>
      </c>
      <c r="I254" s="43">
        <v>20000</v>
      </c>
      <c r="J254" s="43">
        <v>20000</v>
      </c>
      <c r="K254" s="6">
        <f t="shared" si="4"/>
        <v>0.45167118337850043</v>
      </c>
      <c r="M254" s="17"/>
    </row>
    <row r="255" spans="1:13" ht="21.75" customHeight="1" x14ac:dyDescent="0.2">
      <c r="A255" s="3"/>
      <c r="B255" s="38"/>
      <c r="C255" s="14"/>
      <c r="D255" s="14" t="s">
        <v>15</v>
      </c>
      <c r="E255" s="12" t="s">
        <v>334</v>
      </c>
      <c r="F255" s="52">
        <v>275800</v>
      </c>
      <c r="G255" s="4"/>
      <c r="H255" s="43">
        <v>275800</v>
      </c>
      <c r="I255" s="43">
        <v>232056.67</v>
      </c>
      <c r="J255" s="43">
        <v>232056.67</v>
      </c>
      <c r="K255" s="6">
        <f t="shared" si="4"/>
        <v>0.84139474256707769</v>
      </c>
    </row>
    <row r="256" spans="1:13" ht="11.25" customHeight="1" x14ac:dyDescent="0.2">
      <c r="A256" s="3"/>
      <c r="B256" s="38"/>
      <c r="C256" s="15" t="s">
        <v>381</v>
      </c>
      <c r="D256" s="14" t="s">
        <v>54</v>
      </c>
      <c r="E256" s="12"/>
      <c r="F256" s="55">
        <v>100000</v>
      </c>
      <c r="G256" s="28"/>
      <c r="H256" s="16">
        <f>SUM(F256:G256)</f>
        <v>100000</v>
      </c>
      <c r="I256" s="16">
        <v>0</v>
      </c>
      <c r="J256" s="16">
        <v>0</v>
      </c>
      <c r="K256" s="6">
        <f t="shared" si="4"/>
        <v>0</v>
      </c>
    </row>
    <row r="257" spans="1:13" ht="12.75" customHeight="1" x14ac:dyDescent="0.2">
      <c r="A257" s="3"/>
      <c r="B257" s="38"/>
      <c r="C257" s="15"/>
      <c r="D257" s="14" t="s">
        <v>15</v>
      </c>
      <c r="E257" s="12" t="s">
        <v>380</v>
      </c>
      <c r="F257" s="52">
        <v>100000</v>
      </c>
      <c r="G257" s="4"/>
      <c r="H257" s="43"/>
      <c r="I257" s="43"/>
      <c r="J257" s="43"/>
      <c r="K257" s="6"/>
    </row>
    <row r="258" spans="1:13" s="30" customFormat="1" ht="35.25" customHeight="1" thickBot="1" x14ac:dyDescent="0.25">
      <c r="A258" s="80"/>
      <c r="B258" s="107" t="s">
        <v>335</v>
      </c>
      <c r="C258" s="108"/>
      <c r="D258" s="108"/>
      <c r="E258" s="108"/>
      <c r="F258" s="81">
        <f>F245+F249+F251+F253+F256</f>
        <v>10794430</v>
      </c>
      <c r="G258" s="81"/>
      <c r="H258" s="81">
        <f>H245+H249+H251+H253+H256</f>
        <v>10794430</v>
      </c>
      <c r="I258" s="82">
        <f>I245+I249+I251+I253+I256</f>
        <v>10523387.540000001</v>
      </c>
      <c r="J258" s="82">
        <f>J245+J249+J251+J253+J256</f>
        <v>10523387.540000001</v>
      </c>
      <c r="K258" s="83">
        <f t="shared" si="4"/>
        <v>0.9748905259471784</v>
      </c>
      <c r="M258" s="1"/>
    </row>
    <row r="259" spans="1:13" ht="12" thickTop="1" x14ac:dyDescent="0.2">
      <c r="A259" s="50" t="s">
        <v>336</v>
      </c>
      <c r="B259" s="111" t="s">
        <v>337</v>
      </c>
      <c r="C259" s="111"/>
      <c r="D259" s="111"/>
      <c r="E259" s="111"/>
      <c r="F259" s="52"/>
      <c r="G259" s="4"/>
      <c r="H259" s="43"/>
      <c r="I259" s="43"/>
      <c r="J259" s="43"/>
      <c r="K259" s="6"/>
      <c r="M259" s="30"/>
    </row>
    <row r="260" spans="1:13" ht="11.25" customHeight="1" x14ac:dyDescent="0.2">
      <c r="A260" s="3" t="s">
        <v>338</v>
      </c>
      <c r="B260" s="112" t="s">
        <v>339</v>
      </c>
      <c r="C260" s="112"/>
      <c r="D260" s="112"/>
      <c r="E260" s="112"/>
      <c r="F260" s="52"/>
      <c r="G260" s="4"/>
      <c r="H260" s="43"/>
      <c r="I260" s="43"/>
      <c r="J260" s="43"/>
      <c r="K260" s="6"/>
    </row>
    <row r="261" spans="1:13" x14ac:dyDescent="0.2">
      <c r="A261" s="3" t="s">
        <v>340</v>
      </c>
      <c r="B261" s="38" t="s">
        <v>341</v>
      </c>
      <c r="C261" s="96" t="s">
        <v>339</v>
      </c>
      <c r="D261" s="96"/>
      <c r="E261" s="96"/>
      <c r="F261" s="52"/>
      <c r="G261" s="4"/>
      <c r="H261" s="43"/>
      <c r="I261" s="43"/>
      <c r="J261" s="43"/>
      <c r="K261" s="6"/>
    </row>
    <row r="262" spans="1:13" ht="19.5" customHeight="1" x14ac:dyDescent="0.2">
      <c r="A262" s="3"/>
      <c r="B262" s="38"/>
      <c r="C262" s="15" t="s">
        <v>342</v>
      </c>
      <c r="D262" s="104" t="s">
        <v>339</v>
      </c>
      <c r="E262" s="104"/>
      <c r="F262" s="55">
        <v>315000</v>
      </c>
      <c r="G262" s="28"/>
      <c r="H262" s="16">
        <f>F262+G262</f>
        <v>315000</v>
      </c>
      <c r="I262" s="16">
        <v>215061.43</v>
      </c>
      <c r="J262" s="16">
        <v>215061.43</v>
      </c>
      <c r="K262" s="9">
        <f t="shared" si="4"/>
        <v>0.6827346984126984</v>
      </c>
      <c r="M262" s="87"/>
    </row>
    <row r="263" spans="1:13" ht="36" customHeight="1" x14ac:dyDescent="0.2">
      <c r="A263" s="3"/>
      <c r="B263" s="40"/>
      <c r="C263" s="37"/>
      <c r="D263" s="37" t="s">
        <v>73</v>
      </c>
      <c r="E263" s="12" t="s">
        <v>343</v>
      </c>
      <c r="F263" s="52">
        <v>100000</v>
      </c>
      <c r="G263" s="4"/>
      <c r="H263" s="43">
        <v>100000</v>
      </c>
      <c r="I263" s="43">
        <v>182334.01</v>
      </c>
      <c r="J263" s="43">
        <v>182334.01</v>
      </c>
      <c r="K263" s="6">
        <f t="shared" si="4"/>
        <v>1.8233401</v>
      </c>
    </row>
    <row r="264" spans="1:13" ht="31.5" customHeight="1" x14ac:dyDescent="0.2">
      <c r="A264" s="3"/>
      <c r="B264" s="40"/>
      <c r="C264" s="37"/>
      <c r="D264" s="37" t="s">
        <v>83</v>
      </c>
      <c r="E264" s="12" t="s">
        <v>344</v>
      </c>
      <c r="F264" s="52">
        <v>215000</v>
      </c>
      <c r="G264" s="4"/>
      <c r="H264" s="43">
        <v>215000</v>
      </c>
      <c r="I264" s="43">
        <v>32727.42</v>
      </c>
      <c r="J264" s="43">
        <v>32727.42</v>
      </c>
      <c r="K264" s="6">
        <f t="shared" si="4"/>
        <v>0.15222055813953489</v>
      </c>
    </row>
    <row r="265" spans="1:13" ht="12.75" customHeight="1" x14ac:dyDescent="0.2">
      <c r="A265" s="3"/>
      <c r="B265" s="40" t="s">
        <v>345</v>
      </c>
      <c r="C265" s="96" t="s">
        <v>346</v>
      </c>
      <c r="D265" s="96"/>
      <c r="E265" s="96"/>
      <c r="F265" s="11"/>
      <c r="G265" s="4"/>
      <c r="H265" s="43"/>
      <c r="I265" s="43"/>
      <c r="J265" s="43"/>
      <c r="K265" s="6"/>
    </row>
    <row r="266" spans="1:13" x14ac:dyDescent="0.2">
      <c r="A266" s="3"/>
      <c r="B266" s="38"/>
      <c r="C266" s="15" t="s">
        <v>347</v>
      </c>
      <c r="D266" s="15" t="s">
        <v>346</v>
      </c>
      <c r="E266" s="53"/>
      <c r="F266" s="55">
        <v>150000</v>
      </c>
      <c r="G266" s="28"/>
      <c r="H266" s="16">
        <f>F266+G266</f>
        <v>150000</v>
      </c>
      <c r="I266" s="16">
        <v>50670.95</v>
      </c>
      <c r="J266" s="16">
        <v>50670.95</v>
      </c>
      <c r="K266" s="9">
        <f t="shared" si="4"/>
        <v>0.33780633333333332</v>
      </c>
    </row>
    <row r="267" spans="1:13" ht="11.25" customHeight="1" x14ac:dyDescent="0.2">
      <c r="A267" s="3"/>
      <c r="B267" s="40"/>
      <c r="C267" s="37"/>
      <c r="D267" s="37" t="s">
        <v>91</v>
      </c>
      <c r="E267" s="12" t="s">
        <v>348</v>
      </c>
      <c r="F267" s="52">
        <v>150000</v>
      </c>
      <c r="G267" s="4"/>
      <c r="H267" s="43"/>
      <c r="I267" s="43"/>
      <c r="J267" s="43"/>
      <c r="K267" s="6"/>
    </row>
    <row r="268" spans="1:13" ht="11.25" customHeight="1" x14ac:dyDescent="0.2">
      <c r="A268" s="3"/>
      <c r="B268" s="40" t="s">
        <v>349</v>
      </c>
      <c r="C268" s="96" t="s">
        <v>350</v>
      </c>
      <c r="D268" s="96"/>
      <c r="E268" s="96"/>
      <c r="F268" s="52"/>
      <c r="G268" s="4"/>
      <c r="H268" s="43"/>
      <c r="I268" s="43"/>
      <c r="J268" s="43"/>
      <c r="K268" s="6"/>
    </row>
    <row r="269" spans="1:13" ht="15.75" customHeight="1" x14ac:dyDescent="0.2">
      <c r="A269" s="3"/>
      <c r="B269" s="38"/>
      <c r="C269" s="15" t="s">
        <v>351</v>
      </c>
      <c r="D269" s="15" t="s">
        <v>350</v>
      </c>
      <c r="E269" s="53"/>
      <c r="F269" s="55">
        <v>105000</v>
      </c>
      <c r="G269" s="28"/>
      <c r="H269" s="16">
        <f>F269+G269</f>
        <v>105000</v>
      </c>
      <c r="I269" s="16">
        <v>54755.43</v>
      </c>
      <c r="J269" s="16">
        <v>54755.43</v>
      </c>
      <c r="K269" s="9">
        <f t="shared" si="4"/>
        <v>0.52148028571428573</v>
      </c>
    </row>
    <row r="270" spans="1:13" ht="11.25" customHeight="1" x14ac:dyDescent="0.2">
      <c r="A270" s="3"/>
      <c r="B270" s="40"/>
      <c r="C270" s="37"/>
      <c r="D270" s="37" t="s">
        <v>130</v>
      </c>
      <c r="E270" s="12" t="s">
        <v>352</v>
      </c>
      <c r="F270" s="52">
        <v>65000</v>
      </c>
      <c r="G270" s="4"/>
      <c r="H270" s="43">
        <v>65000</v>
      </c>
      <c r="I270" s="43">
        <v>54755.43</v>
      </c>
      <c r="J270" s="43">
        <v>54755.43</v>
      </c>
      <c r="K270" s="6">
        <f t="shared" si="4"/>
        <v>0.84239123076923073</v>
      </c>
    </row>
    <row r="271" spans="1:13" ht="33.75" x14ac:dyDescent="0.2">
      <c r="A271" s="3"/>
      <c r="B271" s="40"/>
      <c r="C271" s="37"/>
      <c r="D271" s="37" t="s">
        <v>91</v>
      </c>
      <c r="E271" s="12" t="s">
        <v>353</v>
      </c>
      <c r="F271" s="52">
        <v>40000</v>
      </c>
      <c r="G271" s="4"/>
      <c r="H271" s="43">
        <v>40000</v>
      </c>
      <c r="I271" s="43">
        <v>0</v>
      </c>
      <c r="J271" s="43">
        <v>0</v>
      </c>
      <c r="K271" s="6">
        <f t="shared" si="4"/>
        <v>0</v>
      </c>
    </row>
    <row r="272" spans="1:13" ht="11.25" customHeight="1" x14ac:dyDescent="0.2">
      <c r="A272" s="3" t="s">
        <v>354</v>
      </c>
      <c r="B272" s="112" t="s">
        <v>355</v>
      </c>
      <c r="C272" s="112"/>
      <c r="D272" s="112"/>
      <c r="E272" s="112"/>
      <c r="F272" s="52"/>
      <c r="G272" s="4"/>
      <c r="H272" s="43"/>
      <c r="I272" s="43"/>
      <c r="J272" s="43"/>
      <c r="K272" s="6"/>
    </row>
    <row r="273" spans="1:13" ht="11.25" customHeight="1" x14ac:dyDescent="0.2">
      <c r="A273" s="3"/>
      <c r="B273" s="40" t="s">
        <v>356</v>
      </c>
      <c r="C273" s="96" t="s">
        <v>355</v>
      </c>
      <c r="D273" s="96"/>
      <c r="E273" s="96"/>
      <c r="F273" s="52"/>
      <c r="G273" s="4"/>
      <c r="H273" s="43"/>
      <c r="I273" s="43"/>
      <c r="J273" s="43"/>
      <c r="K273" s="6"/>
    </row>
    <row r="274" spans="1:13" x14ac:dyDescent="0.2">
      <c r="A274" s="3"/>
      <c r="B274" s="38"/>
      <c r="C274" s="15" t="s">
        <v>357</v>
      </c>
      <c r="D274" s="104" t="s">
        <v>355</v>
      </c>
      <c r="E274" s="104"/>
      <c r="F274" s="55">
        <v>1420000</v>
      </c>
      <c r="G274" s="28"/>
      <c r="H274" s="16">
        <f>F274+G274</f>
        <v>1420000</v>
      </c>
      <c r="I274" s="16">
        <v>893971.77</v>
      </c>
      <c r="J274" s="16">
        <v>893971.77</v>
      </c>
      <c r="K274" s="9">
        <f t="shared" si="4"/>
        <v>0.62955758450704224</v>
      </c>
      <c r="M274" s="87"/>
    </row>
    <row r="275" spans="1:13" ht="45" x14ac:dyDescent="0.2">
      <c r="A275" s="3"/>
      <c r="B275" s="40"/>
      <c r="C275" s="37"/>
      <c r="D275" s="37" t="s">
        <v>73</v>
      </c>
      <c r="E275" s="12" t="s">
        <v>358</v>
      </c>
      <c r="F275" s="52">
        <v>544500</v>
      </c>
      <c r="G275" s="4"/>
      <c r="H275" s="43">
        <v>544500</v>
      </c>
      <c r="I275" s="43">
        <v>884899.31</v>
      </c>
      <c r="J275" s="43">
        <v>884899.31</v>
      </c>
      <c r="K275" s="6">
        <f t="shared" si="4"/>
        <v>1.6251594306703399</v>
      </c>
    </row>
    <row r="276" spans="1:13" ht="11.25" customHeight="1" x14ac:dyDescent="0.2">
      <c r="A276" s="3"/>
      <c r="B276" s="40"/>
      <c r="C276" s="37"/>
      <c r="D276" s="37" t="s">
        <v>83</v>
      </c>
      <c r="E276" s="12" t="s">
        <v>359</v>
      </c>
      <c r="F276" s="52">
        <v>875500</v>
      </c>
      <c r="G276" s="4"/>
      <c r="H276" s="43">
        <v>875500</v>
      </c>
      <c r="I276" s="43">
        <v>9072.4599999999991</v>
      </c>
      <c r="J276" s="43">
        <v>9072.4599999999991</v>
      </c>
      <c r="K276" s="6">
        <f t="shared" si="4"/>
        <v>1.0362604226156482E-2</v>
      </c>
    </row>
    <row r="277" spans="1:13" ht="11.25" customHeight="1" x14ac:dyDescent="0.2">
      <c r="A277" s="3"/>
      <c r="B277" s="40" t="s">
        <v>360</v>
      </c>
      <c r="C277" s="96" t="s">
        <v>361</v>
      </c>
      <c r="D277" s="96"/>
      <c r="E277" s="96"/>
      <c r="F277" s="52"/>
      <c r="G277" s="4"/>
      <c r="H277" s="43"/>
      <c r="I277" s="43"/>
      <c r="J277" s="43"/>
      <c r="K277" s="6"/>
    </row>
    <row r="278" spans="1:13" ht="24" customHeight="1" x14ac:dyDescent="0.2">
      <c r="A278" s="3"/>
      <c r="B278" s="38"/>
      <c r="C278" s="15" t="s">
        <v>362</v>
      </c>
      <c r="D278" s="104" t="s">
        <v>363</v>
      </c>
      <c r="E278" s="104"/>
      <c r="F278" s="55">
        <v>100000</v>
      </c>
      <c r="G278" s="28"/>
      <c r="H278" s="16">
        <f>F278+G278</f>
        <v>100000</v>
      </c>
      <c r="I278" s="16">
        <v>16389.39</v>
      </c>
      <c r="J278" s="16">
        <v>16389.39</v>
      </c>
      <c r="K278" s="9">
        <f t="shared" si="4"/>
        <v>0.16389389999999998</v>
      </c>
    </row>
    <row r="279" spans="1:13" ht="11.25" customHeight="1" x14ac:dyDescent="0.2">
      <c r="A279" s="3"/>
      <c r="B279" s="5"/>
      <c r="C279" s="37"/>
      <c r="D279" s="37" t="s">
        <v>91</v>
      </c>
      <c r="E279" s="12" t="s">
        <v>364</v>
      </c>
      <c r="F279" s="52">
        <v>100000</v>
      </c>
      <c r="G279" s="4"/>
      <c r="H279" s="43"/>
      <c r="I279" s="43"/>
      <c r="J279" s="43"/>
      <c r="K279" s="6"/>
    </row>
    <row r="280" spans="1:13" ht="11.25" customHeight="1" x14ac:dyDescent="0.2">
      <c r="A280" s="3"/>
      <c r="B280" s="40" t="s">
        <v>365</v>
      </c>
      <c r="C280" s="96" t="s">
        <v>366</v>
      </c>
      <c r="D280" s="96"/>
      <c r="E280" s="96"/>
      <c r="F280" s="52"/>
      <c r="G280" s="4"/>
      <c r="H280" s="43"/>
      <c r="I280" s="43"/>
      <c r="J280" s="43"/>
      <c r="K280" s="6"/>
    </row>
    <row r="281" spans="1:13" ht="22.5" customHeight="1" x14ac:dyDescent="0.2">
      <c r="A281" s="3"/>
      <c r="B281" s="38"/>
      <c r="C281" s="15" t="s">
        <v>367</v>
      </c>
      <c r="D281" s="104" t="s">
        <v>366</v>
      </c>
      <c r="E281" s="104"/>
      <c r="F281" s="55">
        <v>134000</v>
      </c>
      <c r="G281" s="28"/>
      <c r="H281" s="16">
        <f>F281+G281</f>
        <v>134000</v>
      </c>
      <c r="I281" s="16">
        <v>85765.62</v>
      </c>
      <c r="J281" s="16">
        <v>85765.62</v>
      </c>
      <c r="K281" s="9">
        <f t="shared" si="4"/>
        <v>0.64004194029850747</v>
      </c>
      <c r="M281" s="88"/>
    </row>
    <row r="282" spans="1:13" ht="12.75" customHeight="1" x14ac:dyDescent="0.2">
      <c r="A282" s="3"/>
      <c r="B282" s="38"/>
      <c r="C282" s="15"/>
      <c r="D282" s="37" t="s">
        <v>130</v>
      </c>
      <c r="E282" s="37" t="s">
        <v>368</v>
      </c>
      <c r="F282" s="46">
        <v>18000</v>
      </c>
      <c r="G282" s="28"/>
      <c r="H282" s="43">
        <v>18000</v>
      </c>
      <c r="I282" s="43">
        <v>17787</v>
      </c>
      <c r="J282" s="43">
        <v>17787</v>
      </c>
      <c r="K282" s="6">
        <f t="shared" si="4"/>
        <v>0.98816666666666664</v>
      </c>
    </row>
    <row r="283" spans="1:13" ht="22.5" x14ac:dyDescent="0.2">
      <c r="A283" s="3"/>
      <c r="B283" s="40"/>
      <c r="C283" s="37"/>
      <c r="D283" s="37" t="s">
        <v>91</v>
      </c>
      <c r="E283" s="12" t="s">
        <v>369</v>
      </c>
      <c r="F283" s="52">
        <v>116000</v>
      </c>
      <c r="G283" s="4"/>
      <c r="H283" s="43">
        <v>116000</v>
      </c>
      <c r="I283" s="43">
        <v>67978.62</v>
      </c>
      <c r="J283" s="43">
        <v>67978.62</v>
      </c>
      <c r="K283" s="6">
        <f t="shared" si="4"/>
        <v>0.58602258620689651</v>
      </c>
    </row>
    <row r="284" spans="1:13" ht="11.25" customHeight="1" x14ac:dyDescent="0.2">
      <c r="A284" s="3" t="s">
        <v>370</v>
      </c>
      <c r="B284" s="96" t="s">
        <v>371</v>
      </c>
      <c r="C284" s="96"/>
      <c r="D284" s="96"/>
      <c r="E284" s="96"/>
      <c r="F284" s="52"/>
      <c r="G284" s="4"/>
      <c r="H284" s="43"/>
      <c r="I284" s="43"/>
      <c r="J284" s="43"/>
      <c r="K284" s="6"/>
    </row>
    <row r="285" spans="1:13" ht="11.25" customHeight="1" x14ac:dyDescent="0.2">
      <c r="A285" s="3"/>
      <c r="B285" s="40" t="s">
        <v>372</v>
      </c>
      <c r="C285" s="96" t="s">
        <v>373</v>
      </c>
      <c r="D285" s="96"/>
      <c r="E285" s="96"/>
      <c r="F285" s="52"/>
      <c r="G285" s="4"/>
      <c r="H285" s="43"/>
      <c r="I285" s="43"/>
      <c r="J285" s="43"/>
      <c r="K285" s="6"/>
    </row>
    <row r="286" spans="1:13" s="17" customFormat="1" ht="11.25" customHeight="1" x14ac:dyDescent="0.2">
      <c r="A286" s="3"/>
      <c r="B286" s="38"/>
      <c r="C286" s="15" t="s">
        <v>374</v>
      </c>
      <c r="D286" s="15" t="s">
        <v>373</v>
      </c>
      <c r="E286" s="53"/>
      <c r="F286" s="55">
        <v>956210</v>
      </c>
      <c r="G286" s="28"/>
      <c r="H286" s="16">
        <f>F286+G286</f>
        <v>956210</v>
      </c>
      <c r="I286" s="16">
        <v>851302.42</v>
      </c>
      <c r="J286" s="16">
        <v>851302.42</v>
      </c>
      <c r="K286" s="9">
        <f t="shared" si="4"/>
        <v>0.8902881375430084</v>
      </c>
      <c r="M286" s="1"/>
    </row>
    <row r="287" spans="1:13" ht="48" customHeight="1" x14ac:dyDescent="0.2">
      <c r="A287" s="19"/>
      <c r="B287" s="29"/>
      <c r="C287" s="21"/>
      <c r="D287" s="79" t="s">
        <v>83</v>
      </c>
      <c r="E287" s="22" t="s">
        <v>375</v>
      </c>
      <c r="F287" s="68">
        <v>956208.14</v>
      </c>
      <c r="G287" s="23"/>
      <c r="H287" s="44">
        <v>956208.14</v>
      </c>
      <c r="I287" s="44"/>
      <c r="J287" s="44"/>
      <c r="K287" s="48"/>
      <c r="M287" s="17"/>
    </row>
    <row r="288" spans="1:13" s="30" customFormat="1" ht="35.25" customHeight="1" thickBot="1" x14ac:dyDescent="0.25">
      <c r="A288" s="80"/>
      <c r="B288" s="107" t="s">
        <v>376</v>
      </c>
      <c r="C288" s="108"/>
      <c r="D288" s="108"/>
      <c r="E288" s="108"/>
      <c r="F288" s="81">
        <f>F262+F266+F269+F274+F278+F281+F286</f>
        <v>3180210</v>
      </c>
      <c r="G288" s="81"/>
      <c r="H288" s="81">
        <f>H262+H266+H269+H274+H278+H281+H286</f>
        <v>3180210</v>
      </c>
      <c r="I288" s="82">
        <f>I262+I266+I269+I274+I278+I281+I286</f>
        <v>2167917.0099999998</v>
      </c>
      <c r="J288" s="82">
        <f>J262+J266+J269+J274+J278+J281+J286</f>
        <v>2167917.0099999998</v>
      </c>
      <c r="K288" s="83">
        <f t="shared" ref="K288:K289" si="5">J288/H288</f>
        <v>0.68168989154804238</v>
      </c>
      <c r="M288" s="1"/>
    </row>
    <row r="289" spans="1:13" ht="35.25" customHeight="1" thickTop="1" thickBot="1" x14ac:dyDescent="0.25">
      <c r="A289" s="63"/>
      <c r="B289" s="113" t="s">
        <v>377</v>
      </c>
      <c r="C289" s="113"/>
      <c r="D289" s="113"/>
      <c r="E289" s="113"/>
      <c r="F289" s="64">
        <f>F41+F235+F241+F258+F288</f>
        <v>85517350</v>
      </c>
      <c r="G289" s="65"/>
      <c r="H289" s="65">
        <f>H41+H235+H241+H258+H288</f>
        <v>85517350</v>
      </c>
      <c r="I289" s="65">
        <f>SUM(I288+I258+I241+I235+I41)</f>
        <v>77254741.090000004</v>
      </c>
      <c r="J289" s="65">
        <f>SUM(J288+J258+J241+J235+J41)</f>
        <v>77254741.09300001</v>
      </c>
      <c r="K289" s="66">
        <f t="shared" si="5"/>
        <v>0.9033809056641724</v>
      </c>
      <c r="M289" s="30"/>
    </row>
    <row r="290" spans="1:13" ht="12" thickTop="1" x14ac:dyDescent="0.2">
      <c r="I290" s="49"/>
      <c r="J290" s="49"/>
    </row>
  </sheetData>
  <mergeCells count="73">
    <mergeCell ref="D281:E281"/>
    <mergeCell ref="B284:E284"/>
    <mergeCell ref="C285:E285"/>
    <mergeCell ref="B288:E288"/>
    <mergeCell ref="B289:E289"/>
    <mergeCell ref="C280:E280"/>
    <mergeCell ref="B259:E259"/>
    <mergeCell ref="B260:E260"/>
    <mergeCell ref="C261:E261"/>
    <mergeCell ref="D262:E262"/>
    <mergeCell ref="C265:E265"/>
    <mergeCell ref="C268:E268"/>
    <mergeCell ref="B272:E272"/>
    <mergeCell ref="C273:E273"/>
    <mergeCell ref="D274:E274"/>
    <mergeCell ref="C277:E277"/>
    <mergeCell ref="D278:E278"/>
    <mergeCell ref="B258:E258"/>
    <mergeCell ref="C232:E232"/>
    <mergeCell ref="B235:E235"/>
    <mergeCell ref="B236:E236"/>
    <mergeCell ref="B237:E237"/>
    <mergeCell ref="C238:E238"/>
    <mergeCell ref="B241:E241"/>
    <mergeCell ref="B242:E242"/>
    <mergeCell ref="B243:E243"/>
    <mergeCell ref="C244:E244"/>
    <mergeCell ref="B247:E247"/>
    <mergeCell ref="C248:E248"/>
    <mergeCell ref="B231:E231"/>
    <mergeCell ref="D103:E103"/>
    <mergeCell ref="C110:E110"/>
    <mergeCell ref="C121:E121"/>
    <mergeCell ref="C127:E127"/>
    <mergeCell ref="C132:E132"/>
    <mergeCell ref="C136:E136"/>
    <mergeCell ref="C183:E183"/>
    <mergeCell ref="B209:E209"/>
    <mergeCell ref="C210:E210"/>
    <mergeCell ref="C224:E224"/>
    <mergeCell ref="C227:E227"/>
    <mergeCell ref="D101:E101"/>
    <mergeCell ref="C44:E44"/>
    <mergeCell ref="C48:E48"/>
    <mergeCell ref="B56:E56"/>
    <mergeCell ref="C57:E57"/>
    <mergeCell ref="C61:E61"/>
    <mergeCell ref="C67:E67"/>
    <mergeCell ref="C70:E70"/>
    <mergeCell ref="C74:E74"/>
    <mergeCell ref="B77:E77"/>
    <mergeCell ref="C78:E78"/>
    <mergeCell ref="C88:E88"/>
    <mergeCell ref="B43:E43"/>
    <mergeCell ref="C12:E12"/>
    <mergeCell ref="D13:E13"/>
    <mergeCell ref="B18:E18"/>
    <mergeCell ref="C19:E19"/>
    <mergeCell ref="B22:E22"/>
    <mergeCell ref="C23:E23"/>
    <mergeCell ref="B28:E28"/>
    <mergeCell ref="C29:E29"/>
    <mergeCell ref="B32:E32"/>
    <mergeCell ref="C33:E33"/>
    <mergeCell ref="B41:E41"/>
    <mergeCell ref="D15:E15"/>
    <mergeCell ref="D26:E26"/>
    <mergeCell ref="B11:E11"/>
    <mergeCell ref="A1:K1"/>
    <mergeCell ref="A2:E2"/>
    <mergeCell ref="B4:E4"/>
    <mergeCell ref="B5:E5"/>
    <mergeCell ref="C6:E6"/>
  </mergeCells>
  <pageMargins left="0" right="0" top="0.39370078740157483" bottom="0.19685039370078741" header="0" footer="0"/>
  <pageSetup paperSize="9" orientation="landscape" r:id="rId1"/>
  <headerFooter alignWithMargins="0"/>
  <rowBreaks count="2" manualBreakCount="2">
    <brk id="208" max="16383" man="1"/>
    <brk id="2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TRANSP.a 31.03.2018</vt:lpstr>
      <vt:lpstr>'TRANSP.a 31.03.2018'!Títulos_a_imprimir</vt:lpstr>
    </vt:vector>
  </TitlesOfParts>
  <Company>Congreso de los Diputados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uaulan</dc:creator>
  <cp:lastModifiedBy>Isabel de la Cruz Moreno</cp:lastModifiedBy>
  <cp:lastPrinted>2018-12-17T11:25:51Z</cp:lastPrinted>
  <dcterms:created xsi:type="dcterms:W3CDTF">2016-05-24T11:25:20Z</dcterms:created>
  <dcterms:modified xsi:type="dcterms:W3CDTF">2018-12-17T16:01:44Z</dcterms:modified>
</cp:coreProperties>
</file>