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E TRANSPARENCIA\2018\2018-1-1º trimestre\PRESUPUESTOS\"/>
    </mc:Choice>
  </mc:AlternateContent>
  <bookViews>
    <workbookView xWindow="0" yWindow="0" windowWidth="15360" windowHeight="8640"/>
  </bookViews>
  <sheets>
    <sheet name="2018 1TR. 2017 prorrogado" sheetId="1" r:id="rId1"/>
  </sheets>
  <definedNames>
    <definedName name="_xlnm.Print_Titles" localSheetId="0">'2018 1TR. 2017 prorrogado'!$1:$2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57" i="1"/>
  <c r="J54" i="1"/>
  <c r="J51" i="1"/>
  <c r="J45" i="1"/>
  <c r="J41" i="1"/>
  <c r="I41" i="1"/>
  <c r="J32" i="1"/>
  <c r="J30" i="1"/>
  <c r="I27" i="1"/>
  <c r="J23" i="1"/>
  <c r="J16" i="1"/>
  <c r="J13" i="1"/>
  <c r="J10" i="1"/>
  <c r="J27" i="1"/>
  <c r="J57" i="1"/>
  <c r="F57" i="1"/>
  <c r="J68" i="1"/>
  <c r="I68" i="1"/>
  <c r="J82" i="1"/>
  <c r="J75" i="1"/>
  <c r="K58" i="1"/>
  <c r="H104" i="1" l="1"/>
  <c r="F103" i="1"/>
  <c r="H41" i="1" l="1"/>
  <c r="F41" i="1"/>
  <c r="H7" i="1"/>
  <c r="J28" i="1"/>
  <c r="K28" i="1"/>
  <c r="I103" i="1" l="1"/>
  <c r="J102" i="1"/>
  <c r="K102" i="1" s="1"/>
  <c r="H102" i="1"/>
  <c r="H101" i="1"/>
  <c r="J98" i="1"/>
  <c r="K98" i="1" s="1"/>
  <c r="H98" i="1"/>
  <c r="H97" i="1"/>
  <c r="J96" i="1"/>
  <c r="K96" i="1" s="1"/>
  <c r="H96" i="1"/>
  <c r="H95" i="1"/>
  <c r="K94" i="1"/>
  <c r="J94" i="1"/>
  <c r="H94" i="1"/>
  <c r="H93" i="1"/>
  <c r="H103" i="1" s="1"/>
  <c r="I89" i="1"/>
  <c r="F89" i="1"/>
  <c r="K88" i="1"/>
  <c r="J88" i="1"/>
  <c r="J89" i="1" s="1"/>
  <c r="K89" i="1" s="1"/>
  <c r="H88" i="1"/>
  <c r="H87" i="1"/>
  <c r="H89" i="1" s="1"/>
  <c r="K82" i="1"/>
  <c r="H82" i="1"/>
  <c r="H81" i="1"/>
  <c r="J78" i="1"/>
  <c r="K78" i="1" s="1"/>
  <c r="H78" i="1"/>
  <c r="H77" i="1"/>
  <c r="K75" i="1"/>
  <c r="H75" i="1"/>
  <c r="H74" i="1"/>
  <c r="J71" i="1"/>
  <c r="H71" i="1"/>
  <c r="J70" i="1"/>
  <c r="K70" i="1" s="1"/>
  <c r="H70" i="1"/>
  <c r="K69" i="1"/>
  <c r="H69" i="1"/>
  <c r="H68" i="1" s="1"/>
  <c r="F68" i="1"/>
  <c r="K66" i="1"/>
  <c r="H66" i="1"/>
  <c r="H65" i="1"/>
  <c r="J64" i="1"/>
  <c r="K64" i="1" s="1"/>
  <c r="H64" i="1"/>
  <c r="H63" i="1"/>
  <c r="J62" i="1"/>
  <c r="K62" i="1" s="1"/>
  <c r="H62" i="1"/>
  <c r="J61" i="1"/>
  <c r="K61" i="1" s="1"/>
  <c r="H61" i="1"/>
  <c r="K60" i="1"/>
  <c r="H60" i="1"/>
  <c r="H57" i="1" s="1"/>
  <c r="H83" i="1" s="1"/>
  <c r="K59" i="1"/>
  <c r="H59" i="1"/>
  <c r="H58" i="1"/>
  <c r="F83" i="1"/>
  <c r="F104" i="1" s="1"/>
  <c r="J55" i="1"/>
  <c r="K55" i="1" s="1"/>
  <c r="H55" i="1"/>
  <c r="H54" i="1"/>
  <c r="J52" i="1"/>
  <c r="K52" i="1" s="1"/>
  <c r="H52" i="1"/>
  <c r="H51" i="1"/>
  <c r="K50" i="1"/>
  <c r="H50" i="1"/>
  <c r="H49" i="1"/>
  <c r="J46" i="1"/>
  <c r="H46" i="1"/>
  <c r="H45" i="1"/>
  <c r="K40" i="1"/>
  <c r="H40" i="1"/>
  <c r="H39" i="1"/>
  <c r="K38" i="1"/>
  <c r="H38" i="1"/>
  <c r="H37" i="1"/>
  <c r="K36" i="1"/>
  <c r="H36" i="1"/>
  <c r="H35" i="1"/>
  <c r="J33" i="1"/>
  <c r="K33" i="1" s="1"/>
  <c r="H33" i="1"/>
  <c r="H32" i="1"/>
  <c r="J31" i="1"/>
  <c r="K31" i="1" s="1"/>
  <c r="H31" i="1"/>
  <c r="H30" i="1"/>
  <c r="J29" i="1"/>
  <c r="K29" i="1" s="1"/>
  <c r="H29" i="1"/>
  <c r="H28" i="1"/>
  <c r="H27" i="1"/>
  <c r="F27" i="1"/>
  <c r="J24" i="1"/>
  <c r="K24" i="1" s="1"/>
  <c r="H24" i="1"/>
  <c r="H23" i="1"/>
  <c r="K17" i="1"/>
  <c r="J17" i="1"/>
  <c r="H17" i="1"/>
  <c r="H16" i="1"/>
  <c r="J14" i="1"/>
  <c r="K14" i="1" s="1"/>
  <c r="H14" i="1"/>
  <c r="H13" i="1"/>
  <c r="J11" i="1"/>
  <c r="H11" i="1"/>
  <c r="H10" i="1"/>
  <c r="F10" i="1"/>
  <c r="J83" i="1" l="1"/>
  <c r="K83" i="1" s="1"/>
  <c r="K41" i="1"/>
  <c r="J103" i="1"/>
  <c r="K103" i="1" s="1"/>
  <c r="K71" i="1"/>
  <c r="I83" i="1"/>
  <c r="I104" i="1" s="1"/>
  <c r="K11" i="1"/>
  <c r="K46" i="1"/>
  <c r="J104" i="1" l="1"/>
  <c r="K104" i="1" s="1"/>
</calcChain>
</file>

<file path=xl/sharedStrings.xml><?xml version="1.0" encoding="utf-8"?>
<sst xmlns="http://schemas.openxmlformats.org/spreadsheetml/2006/main" count="206" uniqueCount="172">
  <si>
    <t>Clasificación económica</t>
  </si>
  <si>
    <t>Créditos iniciales</t>
  </si>
  <si>
    <t>Créditos
modificados</t>
  </si>
  <si>
    <t>Créditos
finales</t>
  </si>
  <si>
    <t>Créditos Compro-
metidos</t>
  </si>
  <si>
    <t>Obligaciones reconocidas</t>
  </si>
  <si>
    <t>%
ejecución</t>
  </si>
  <si>
    <t>CAPÍTULO 1</t>
  </si>
  <si>
    <t>GASTOS DE PERSONAL</t>
  </si>
  <si>
    <t>Artículo 11</t>
  </si>
  <si>
    <t>Personal Eventual</t>
  </si>
  <si>
    <t>Concepto 110</t>
  </si>
  <si>
    <t>Personal eventual, retrib. Básicas y otras</t>
  </si>
  <si>
    <t>Subconcepto 110.00</t>
  </si>
  <si>
    <t>Centro Gestor 51</t>
  </si>
  <si>
    <t xml:space="preserve">Nómina </t>
  </si>
  <si>
    <t>Artículo 12</t>
  </si>
  <si>
    <t>Personal Funcionario</t>
  </si>
  <si>
    <t>Concepto 120</t>
  </si>
  <si>
    <t>Retribuciones básicas</t>
  </si>
  <si>
    <t>Subconcepto 120.00</t>
  </si>
  <si>
    <t xml:space="preserve">Concepto 121 </t>
  </si>
  <si>
    <t>Retribuciones complementarias</t>
  </si>
  <si>
    <t>Subconcepto 121.00</t>
  </si>
  <si>
    <t>Complementos</t>
  </si>
  <si>
    <t>Concepto 123</t>
  </si>
  <si>
    <t>Indemnizaciones por destino en el extranjero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</si>
  <si>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</si>
  <si>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</si>
  <si>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</si>
  <si>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</si>
  <si>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</si>
  <si>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</si>
  <si>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</si>
  <si>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</si>
  <si>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 xml:space="preserve">Retribuciones servicios extraordinarios personal funcionario 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</si>
  <si>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</si>
  <si>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</si>
  <si>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</si>
  <si>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</si>
  <si>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</si>
  <si>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</si>
  <si>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Seguimiento y control de los procesos de IT</t>
  </si>
  <si>
    <t>Centro Gestor 71</t>
  </si>
  <si>
    <t>Protección social Régimen General y Régímenes especiales de parlamentarios y funcionarios.</t>
  </si>
  <si>
    <t>Subconcepto 160.01</t>
  </si>
  <si>
    <t>Muface</t>
  </si>
  <si>
    <t>Cuotas Muface parlamentarios y funcionarios</t>
  </si>
  <si>
    <t>Subconcepto 160.09</t>
  </si>
  <si>
    <t>Otras cotizaciones sociales</t>
  </si>
  <si>
    <t>Seguros de vida y accidentes de parlamentarios y funcionarios.</t>
  </si>
  <si>
    <t>Concepto 162</t>
  </si>
  <si>
    <t>Gastos sociales de funcionarios</t>
  </si>
  <si>
    <t>Subconcepto 162.00</t>
  </si>
  <si>
    <t>Formación y perfeccionamiento</t>
  </si>
  <si>
    <t>Centro Gestor 73</t>
  </si>
  <si>
    <t>Cursos de formación específicos para los distintos Cuerpos de funcionarios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</si>
  <si>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</si>
  <si>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</si>
  <si>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</si>
  <si>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</si>
  <si>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</si>
  <si>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</si>
  <si>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Pólizas asistencia sanitaria de los desplazamientos delegaciones oficiales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</si>
  <si>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</si>
  <si>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</si>
  <si>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</si>
  <si>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</si>
  <si>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</si>
  <si>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</si>
  <si>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</si>
  <si>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</si>
  <si>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</si>
  <si>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</si>
  <si>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</si>
  <si>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</si>
  <si>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</si>
  <si>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</si>
  <si>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</si>
  <si>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</si>
  <si>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Centro Gestor 53</t>
  </si>
  <si>
    <t>Carnés Exparlamentarios</t>
  </si>
  <si>
    <t>Subconcepto 220.01</t>
  </si>
  <si>
    <t>Prensa, revistas, libros y otras publicaciones</t>
  </si>
  <si>
    <t>Centro Gestor 48</t>
  </si>
  <si>
    <t>Suscripción de productos documentales, publicaciones periódicas y bases de datos</t>
  </si>
  <si>
    <t>Concepto 222</t>
  </si>
  <si>
    <t>Comunicaciones</t>
  </si>
  <si>
    <t>Subconcepto 222.00</t>
  </si>
  <si>
    <t>Servicios de Telecomunicaciones</t>
  </si>
  <si>
    <t>Centro Gestor 52</t>
  </si>
  <si>
    <t>Servicio ADSL Representante Permanente CC.GG.ante la UE</t>
  </si>
  <si>
    <t>Concepto 226</t>
  </si>
  <si>
    <t>Gastos diversos</t>
  </si>
  <si>
    <t>Subconcepto 226.06</t>
  </si>
  <si>
    <t>Reuniones, conferencias y cursos</t>
  </si>
  <si>
    <t>Centro Gestor 30</t>
  </si>
  <si>
    <t>Gastos de comparecencias en Comisiones Mixtas</t>
  </si>
  <si>
    <t>Centro Gestor 40</t>
  </si>
  <si>
    <t>Reuniones bases de datos Unión Europea e IPEX</t>
  </si>
  <si>
    <t>Gastos de delegaciones oficiales de las CC.GG.</t>
  </si>
  <si>
    <t>Centro Gestor 61</t>
  </si>
  <si>
    <t>Actos protocolarios Cortes Generales</t>
  </si>
  <si>
    <t>Reuniones de órganos en los que están representadas las dos Cámaras, así como indemnizaciones por comidas y cenas del personal que asista o preste servicio por ese motivo</t>
  </si>
  <si>
    <t>Subconcepto 226.07</t>
  </si>
  <si>
    <t>Oposiciones y pruebas selectivas</t>
  </si>
  <si>
    <t>Gastos de alquiler aulas y empresas colaboradoras en oposiciones a funcionarios de las Cortes Generales</t>
  </si>
  <si>
    <t>Subconcepto 226.15</t>
  </si>
  <si>
    <t>Gastos diversos en el exterior</t>
  </si>
  <si>
    <t>Gastos por alquiler vivienda, mudanza Representante CC.GG. UE</t>
  </si>
  <si>
    <t>Concepto 227</t>
  </si>
  <si>
    <t>Trabajos realizados por otras empresas y profesionales</t>
  </si>
  <si>
    <t>Subconcepto 227.06</t>
  </si>
  <si>
    <t>Estudios y trabajos técnicos</t>
  </si>
  <si>
    <t>Plan Editorial de Cortes Generales, Traductores y estudios técnico-jurídicos</t>
  </si>
  <si>
    <t>Centro Gestor 44</t>
  </si>
  <si>
    <t>Gastos de asesoría técnica derivados de la gestión del IVA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</si>
  <si>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</si>
  <si>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</si>
  <si>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</si>
  <si>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</si>
  <si>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</si>
  <si>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</si>
  <si>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</si>
  <si>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</si>
  <si>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</si>
  <si>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</si>
  <si>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Indemnizaciones deTribunales Oposiciones Funcionarios</t>
  </si>
  <si>
    <t>Artículo 24</t>
  </si>
  <si>
    <t>Gastos de publicaciones</t>
  </si>
  <si>
    <t>Concepto 240</t>
  </si>
  <si>
    <t>Gastos de edición y distribución</t>
  </si>
  <si>
    <t>Subconcepto 240.00</t>
  </si>
  <si>
    <t>Impresión, edición y distribución de publicaciones oficiales y no oficiales de las Cortes Generales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</si>
  <si>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</si>
  <si>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</si>
  <si>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</si>
  <si>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</si>
  <si>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</si>
  <si>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</si>
  <si>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</si>
  <si>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Subconcepto 340.00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</si>
  <si>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</si>
  <si>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</si>
  <si>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</si>
  <si>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</si>
  <si>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</si>
  <si>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</si>
  <si>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</si>
  <si>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</si>
  <si>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</si>
  <si>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</si>
  <si>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Cuotas  a institutos (IPEX)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</si>
  <si>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</si>
  <si>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</si>
  <si>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</si>
  <si>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</si>
  <si>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</si>
  <si>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</si>
  <si>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Artículo 49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</si>
  <si>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</si>
  <si>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</si>
  <si>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</si>
  <si>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</si>
  <si>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</si>
  <si>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</si>
  <si>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Representación Permanente de CC.GG. ante la UE</t>
  </si>
  <si>
    <t>Contribuciones a planes de pensiones</t>
  </si>
  <si>
    <t>Concepto 127</t>
  </si>
  <si>
    <t>Subconcepto 127.00</t>
  </si>
  <si>
    <t>PRESUPUESTO DE LAS CORTES GENERALES DEL EJERCICIO PRESUPUESTARIO 2018. DETALLE POR CENTROS GESTORES
 (A 3l.03.2018 - PRESUPUESTO 2017 PRORROGADO)</t>
  </si>
  <si>
    <t>Reintegros de las pólizas de seguro.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</si>
</sst>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\ _p_t_a_-;\-* #,##0.00\ _p_t_a_-;_-* &quot;-&quot;??\ _p_t_a_-;_-@_-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 Narrow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3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vertical="top"/>
    </xf>
    <xf numFmtId="10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10" fontId="2" fillId="0" borderId="18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justify" vertical="top"/>
    </xf>
    <xf numFmtId="0" fontId="2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right" vertical="top"/>
    </xf>
    <xf numFmtId="164" fontId="2" fillId="0" borderId="24" xfId="0" applyNumberFormat="1" applyFont="1" applyBorder="1" applyAlignment="1">
      <alignment horizontal="right" vertical="top"/>
    </xf>
    <xf numFmtId="0" fontId="3" fillId="2" borderId="25" xfId="0" applyFont="1" applyFill="1" applyBorder="1" applyAlignment="1">
      <alignment horizontal="center" vertical="top"/>
    </xf>
    <xf numFmtId="164" fontId="1" fillId="2" borderId="26" xfId="0" applyNumberFormat="1" applyFont="1" applyFill="1" applyBorder="1" applyAlignment="1">
      <alignment horizontal="right" vertical="top"/>
    </xf>
    <xf numFmtId="164" fontId="1" fillId="2" borderId="27" xfId="0" applyNumberFormat="1" applyFont="1" applyFill="1" applyBorder="1" applyAlignment="1">
      <alignment horizontal="right" vertical="top"/>
    </xf>
    <xf numFmtId="10" fontId="1" fillId="2" borderId="28" xfId="0" applyNumberFormat="1" applyFont="1" applyFill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5" fillId="2" borderId="25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 vertical="top"/>
    </xf>
    <xf numFmtId="4" fontId="2" fillId="0" borderId="17" xfId="0" applyNumberFormat="1" applyFont="1" applyFill="1" applyBorder="1" applyAlignment="1">
      <alignment vertical="top"/>
    </xf>
    <xf numFmtId="10" fontId="2" fillId="0" borderId="14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1" fillId="0" borderId="17" xfId="0" applyNumberFormat="1" applyFont="1" applyFill="1" applyBorder="1" applyAlignment="1">
      <alignment horizontal="right" vertical="top"/>
    </xf>
    <xf numFmtId="164" fontId="1" fillId="0" borderId="18" xfId="0" applyNumberFormat="1" applyFont="1" applyFill="1" applyBorder="1" applyAlignment="1">
      <alignment horizontal="right" vertical="top"/>
    </xf>
    <xf numFmtId="10" fontId="2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horizontal="right" vertical="top"/>
    </xf>
    <xf numFmtId="165" fontId="2" fillId="0" borderId="12" xfId="0" applyNumberFormat="1" applyFont="1" applyBorder="1" applyAlignment="1">
      <alignment vertical="top"/>
    </xf>
    <xf numFmtId="164" fontId="2" fillId="0" borderId="32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33" xfId="0" applyFont="1" applyBorder="1" applyAlignment="1">
      <alignment horizontal="left" vertical="top"/>
    </xf>
    <xf numFmtId="164" fontId="2" fillId="0" borderId="33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right" vertical="top"/>
    </xf>
    <xf numFmtId="0" fontId="2" fillId="0" borderId="35" xfId="0" applyFont="1" applyBorder="1" applyAlignment="1">
      <alignment horizontal="left" vertical="top"/>
    </xf>
    <xf numFmtId="0" fontId="6" fillId="0" borderId="0" xfId="0" applyFont="1"/>
    <xf numFmtId="0" fontId="2" fillId="0" borderId="39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justify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7" fillId="2" borderId="26" xfId="0" applyNumberFormat="1" applyFont="1" applyFill="1" applyBorder="1" applyAlignment="1">
      <alignment horizontal="right" vertical="top"/>
    </xf>
    <xf numFmtId="164" fontId="7" fillId="2" borderId="27" xfId="0" applyNumberFormat="1" applyFont="1" applyFill="1" applyBorder="1" applyAlignment="1">
      <alignment horizontal="right" vertical="top"/>
    </xf>
    <xf numFmtId="10" fontId="7" fillId="2" borderId="28" xfId="0" applyNumberFormat="1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0" fontId="7" fillId="2" borderId="25" xfId="0" applyFont="1" applyFill="1" applyBorder="1" applyAlignment="1">
      <alignment horizontal="center" vertical="top"/>
    </xf>
    <xf numFmtId="0" fontId="7" fillId="3" borderId="36" xfId="0" applyFont="1" applyFill="1" applyBorder="1" applyAlignment="1">
      <alignment horizontal="right" vertical="top"/>
    </xf>
    <xf numFmtId="164" fontId="7" fillId="3" borderId="37" xfId="0" applyNumberFormat="1" applyFont="1" applyFill="1" applyBorder="1" applyAlignment="1">
      <alignment horizontal="right" vertical="top"/>
    </xf>
    <xf numFmtId="10" fontId="7" fillId="3" borderId="38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7" xfId="0" applyFont="1" applyBorder="1" applyAlignment="1">
      <alignment horizontal="justify" vertical="top"/>
    </xf>
    <xf numFmtId="0" fontId="4" fillId="2" borderId="26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0" fillId="2" borderId="26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left" vertical="top" wrapText="1"/>
    </xf>
    <xf numFmtId="0" fontId="7" fillId="3" borderId="3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88" zoomScaleNormal="100" workbookViewId="0">
      <selection activeCell="E19" sqref="E19"/>
    </sheetView>
  </sheetViews>
  <sheetFormatPr baseColWidth="10" defaultColWidth="11.42578125" defaultRowHeight="12.75" x14ac:dyDescent="0.2"/>
  <cols>
    <col min="1" max="1" width="10" style="90" customWidth="1"/>
    <col min="2" max="2" width="11.42578125" style="90"/>
    <col min="3" max="3" width="16.28515625" style="90" customWidth="1"/>
    <col min="4" max="4" width="21.28515625" style="90" customWidth="1"/>
    <col min="5" max="5" width="20.28515625" style="90" customWidth="1"/>
    <col min="6" max="6" width="11" style="90" customWidth="1"/>
    <col min="7" max="7" width="10.7109375" style="90" customWidth="1"/>
    <col min="8" max="8" width="11.5703125" style="100" customWidth="1"/>
    <col min="9" max="10" width="11.28515625" style="91" bestFit="1" customWidth="1"/>
    <col min="11" max="11" width="8.140625" style="101" customWidth="1"/>
    <col min="12" max="16384" width="11.42578125" style="90"/>
  </cols>
  <sheetData>
    <row r="1" spans="1:11" s="2" customFormat="1" ht="32.25" customHeight="1" thickTop="1" thickBot="1" x14ac:dyDescent="0.25">
      <c r="A1" s="103" t="s">
        <v>170</v>
      </c>
      <c r="B1" s="104"/>
      <c r="C1" s="104"/>
      <c r="D1" s="104"/>
      <c r="E1" s="104"/>
      <c r="F1" s="104"/>
      <c r="G1" s="104"/>
      <c r="H1" s="104"/>
      <c r="I1" s="88"/>
      <c r="J1" s="88"/>
      <c r="K1" s="1"/>
    </row>
    <row r="2" spans="1:11" s="7" customFormat="1" ht="35.25" thickTop="1" thickBot="1" x14ac:dyDescent="0.25">
      <c r="A2" s="105" t="s">
        <v>0</v>
      </c>
      <c r="B2" s="106"/>
      <c r="C2" s="106"/>
      <c r="D2" s="106"/>
      <c r="E2" s="106"/>
      <c r="F2" s="89" t="s">
        <v>1</v>
      </c>
      <c r="G2" s="89" t="s">
        <v>2</v>
      </c>
      <c r="H2" s="3" t="s">
        <v>3</v>
      </c>
      <c r="I2" s="4" t="s">
        <v>4</v>
      </c>
      <c r="J2" s="5" t="s">
        <v>5</v>
      </c>
      <c r="K2" s="6" t="s">
        <v>6</v>
      </c>
    </row>
    <row r="3" spans="1:11" s="2" customFormat="1" ht="13.5" thickTop="1" x14ac:dyDescent="0.2">
      <c r="A3" s="8" t="s">
        <v>7</v>
      </c>
      <c r="B3" s="107" t="s">
        <v>8</v>
      </c>
      <c r="C3" s="108"/>
      <c r="D3" s="108"/>
      <c r="E3" s="108"/>
      <c r="F3" s="9"/>
      <c r="G3" s="9"/>
      <c r="H3" s="10"/>
      <c r="I3" s="11"/>
      <c r="J3" s="12"/>
      <c r="K3" s="13"/>
    </row>
    <row r="4" spans="1:11" s="2" customFormat="1" x14ac:dyDescent="0.2">
      <c r="A4" s="14" t="s">
        <v>9</v>
      </c>
      <c r="B4" s="15" t="s">
        <v>10</v>
      </c>
      <c r="C4" s="15"/>
      <c r="D4" s="15"/>
      <c r="E4" s="15"/>
      <c r="F4" s="16"/>
      <c r="G4" s="16"/>
      <c r="H4" s="17"/>
      <c r="I4" s="11"/>
      <c r="J4" s="11"/>
      <c r="K4" s="18"/>
    </row>
    <row r="5" spans="1:11" s="2" customFormat="1" x14ac:dyDescent="0.2">
      <c r="A5" s="19"/>
      <c r="B5" s="15" t="s">
        <v>11</v>
      </c>
      <c r="C5" s="15" t="s">
        <v>12</v>
      </c>
      <c r="D5" s="15"/>
      <c r="E5" s="15"/>
      <c r="F5" s="16"/>
      <c r="G5" s="16"/>
      <c r="H5" s="17"/>
      <c r="I5" s="11"/>
      <c r="J5" s="11"/>
      <c r="K5" s="18"/>
    </row>
    <row r="6" spans="1:11" s="2" customFormat="1" x14ac:dyDescent="0.2">
      <c r="A6" s="19"/>
      <c r="B6" s="86"/>
      <c r="C6" s="15" t="s">
        <v>13</v>
      </c>
      <c r="D6" s="15" t="s">
        <v>12</v>
      </c>
      <c r="E6" s="15"/>
      <c r="F6" s="20">
        <v>27100</v>
      </c>
      <c r="G6" s="21"/>
      <c r="H6" s="22">
        <v>27100</v>
      </c>
      <c r="I6" s="23"/>
      <c r="J6" s="23"/>
      <c r="K6" s="83"/>
    </row>
    <row r="7" spans="1:11" s="2" customFormat="1" x14ac:dyDescent="0.2">
      <c r="A7" s="19"/>
      <c r="B7" s="86"/>
      <c r="C7" s="15"/>
      <c r="D7" s="15" t="s">
        <v>14</v>
      </c>
      <c r="E7" s="15" t="s">
        <v>15</v>
      </c>
      <c r="F7" s="20">
        <v>27100</v>
      </c>
      <c r="G7" s="21"/>
      <c r="H7" s="22">
        <f>F7+G8</f>
        <v>27100</v>
      </c>
      <c r="I7" s="25">
        <v>0</v>
      </c>
      <c r="J7" s="25">
        <v>0</v>
      </c>
      <c r="K7" s="26">
        <v>0</v>
      </c>
    </row>
    <row r="8" spans="1:11" s="2" customFormat="1" x14ac:dyDescent="0.2">
      <c r="A8" s="14" t="s">
        <v>16</v>
      </c>
      <c r="B8" s="102" t="s">
        <v>17</v>
      </c>
      <c r="C8" s="102"/>
      <c r="D8" s="102"/>
      <c r="E8" s="102"/>
      <c r="G8" s="21"/>
      <c r="H8" s="22"/>
      <c r="I8" s="25"/>
      <c r="J8" s="25"/>
      <c r="K8" s="26"/>
    </row>
    <row r="9" spans="1:11" s="2" customFormat="1" x14ac:dyDescent="0.2">
      <c r="A9" s="14"/>
      <c r="B9" s="84" t="s">
        <v>18</v>
      </c>
      <c r="C9" s="102" t="s">
        <v>19</v>
      </c>
      <c r="D9" s="102"/>
      <c r="E9" s="102"/>
      <c r="F9" s="21"/>
      <c r="G9" s="21"/>
      <c r="H9" s="22"/>
      <c r="I9" s="27"/>
      <c r="J9" s="27"/>
      <c r="K9" s="28"/>
    </row>
    <row r="10" spans="1:11" s="2" customFormat="1" x14ac:dyDescent="0.2">
      <c r="A10" s="14"/>
      <c r="B10" s="27"/>
      <c r="C10" s="27" t="s">
        <v>20</v>
      </c>
      <c r="D10" s="29" t="s">
        <v>19</v>
      </c>
      <c r="E10" s="30"/>
      <c r="F10" s="20">
        <f>SUM(F11)</f>
        <v>24331253</v>
      </c>
      <c r="G10" s="21"/>
      <c r="H10" s="22">
        <f>F11+G10</f>
        <v>24331253</v>
      </c>
      <c r="I10" s="25">
        <v>4759847.5599999996</v>
      </c>
      <c r="J10" s="25">
        <f>SUM(I10)</f>
        <v>4759847.5599999996</v>
      </c>
      <c r="K10" s="24"/>
    </row>
    <row r="11" spans="1:11" s="2" customFormat="1" x14ac:dyDescent="0.2">
      <c r="A11" s="14"/>
      <c r="B11" s="27"/>
      <c r="C11" s="27"/>
      <c r="D11" s="31" t="s">
        <v>14</v>
      </c>
      <c r="E11" s="31" t="s">
        <v>15</v>
      </c>
      <c r="F11" s="20">
        <v>24331253</v>
      </c>
      <c r="G11" s="21"/>
      <c r="H11" s="22">
        <f>SUM(F11:G11)</f>
        <v>24331253</v>
      </c>
      <c r="I11" s="25">
        <v>4759847.5599999996</v>
      </c>
      <c r="J11" s="25">
        <f>SUM(I11)</f>
        <v>4759847.5599999996</v>
      </c>
      <c r="K11" s="26">
        <f>J11*100/F11/100</f>
        <v>0.19562689845853803</v>
      </c>
    </row>
    <row r="12" spans="1:11" s="2" customFormat="1" x14ac:dyDescent="0.2">
      <c r="A12" s="14"/>
      <c r="B12" s="84" t="s">
        <v>21</v>
      </c>
      <c r="C12" s="102" t="s">
        <v>22</v>
      </c>
      <c r="D12" s="102"/>
      <c r="E12" s="102"/>
      <c r="F12" s="21"/>
      <c r="G12" s="21"/>
      <c r="H12" s="22"/>
      <c r="I12" s="25"/>
      <c r="J12" s="25"/>
      <c r="K12" s="26"/>
    </row>
    <row r="13" spans="1:11" s="2" customFormat="1" x14ac:dyDescent="0.2">
      <c r="A13" s="14"/>
      <c r="B13" s="84"/>
      <c r="C13" s="84" t="s">
        <v>23</v>
      </c>
      <c r="D13" s="32" t="s">
        <v>22</v>
      </c>
      <c r="E13" s="30"/>
      <c r="F13" s="20">
        <v>13795317</v>
      </c>
      <c r="G13" s="21"/>
      <c r="H13" s="22">
        <f>F13+G13</f>
        <v>13795317</v>
      </c>
      <c r="I13" s="25">
        <v>2653613.52</v>
      </c>
      <c r="J13" s="25">
        <f>SUM(I13)</f>
        <v>2653613.52</v>
      </c>
      <c r="K13" s="24"/>
    </row>
    <row r="14" spans="1:11" s="2" customFormat="1" x14ac:dyDescent="0.2">
      <c r="A14" s="14"/>
      <c r="B14" s="84"/>
      <c r="C14" s="84"/>
      <c r="D14" s="33" t="s">
        <v>14</v>
      </c>
      <c r="E14" s="84" t="s">
        <v>24</v>
      </c>
      <c r="F14" s="20">
        <v>13795317</v>
      </c>
      <c r="G14" s="21"/>
      <c r="H14" s="22">
        <f>SUM(F14:G14)</f>
        <v>13795317</v>
      </c>
      <c r="I14" s="25">
        <v>2653613.52</v>
      </c>
      <c r="J14" s="25">
        <f>SUM(I14)</f>
        <v>2653613.52</v>
      </c>
      <c r="K14" s="26">
        <f>J14*100/F13/100</f>
        <v>0.19235611041051104</v>
      </c>
    </row>
    <row r="15" spans="1:11" s="2" customFormat="1" x14ac:dyDescent="0.2">
      <c r="A15" s="14"/>
      <c r="B15" s="84" t="s">
        <v>25</v>
      </c>
      <c r="C15" s="102" t="s">
        <v>26</v>
      </c>
      <c r="D15" s="102"/>
      <c r="E15" s="102"/>
      <c r="F15" s="21"/>
      <c r="G15" s="21"/>
      <c r="H15" s="22"/>
      <c r="I15" s="25"/>
      <c r="J15" s="25"/>
      <c r="K15" s="26"/>
    </row>
    <row r="16" spans="1:11" s="2" customFormat="1" x14ac:dyDescent="0.2">
      <c r="A16" s="14"/>
      <c r="B16" s="27"/>
      <c r="C16" s="27" t="s">
        <v>27</v>
      </c>
      <c r="D16" s="29" t="s">
        <v>26</v>
      </c>
      <c r="E16" s="30"/>
      <c r="F16" s="20">
        <v>64920</v>
      </c>
      <c r="G16" s="21"/>
      <c r="H16" s="22">
        <f>F16+G16</f>
        <v>64920</v>
      </c>
      <c r="I16" s="21">
        <v>16080</v>
      </c>
      <c r="J16" s="21">
        <f>SUM(I16)</f>
        <v>16080</v>
      </c>
      <c r="K16" s="34"/>
    </row>
    <row r="17" spans="1:11" s="2" customFormat="1" ht="33.75" x14ac:dyDescent="0.2">
      <c r="A17" s="14"/>
      <c r="B17" s="27"/>
      <c r="C17" s="27"/>
      <c r="D17" s="31" t="s">
        <v>14</v>
      </c>
      <c r="E17" s="31" t="s">
        <v>166</v>
      </c>
      <c r="F17" s="20">
        <v>64920</v>
      </c>
      <c r="G17" s="21"/>
      <c r="H17" s="22">
        <f>SUM(F17:G17)</f>
        <v>64920</v>
      </c>
      <c r="I17" s="21">
        <v>16080</v>
      </c>
      <c r="J17" s="21">
        <f>SUM(I17)</f>
        <v>16080</v>
      </c>
      <c r="K17" s="26">
        <f>I17*100/F17/100</f>
        <v>0.24768946395563771</v>
      </c>
    </row>
    <row r="18" spans="1:11" s="2" customFormat="1" x14ac:dyDescent="0.2">
      <c r="A18" s="14"/>
      <c r="B18" s="84" t="s">
        <v>168</v>
      </c>
      <c r="C18" s="84" t="s">
        <v>167</v>
      </c>
      <c r="D18" s="31"/>
      <c r="E18" s="31"/>
      <c r="F18" s="20"/>
      <c r="G18" s="21"/>
      <c r="H18" s="22"/>
      <c r="I18" s="21">
        <v>-50828.5</v>
      </c>
      <c r="J18" s="21">
        <v>-50828.5</v>
      </c>
      <c r="K18" s="26"/>
    </row>
    <row r="19" spans="1:11" s="2" customFormat="1" ht="22.5" x14ac:dyDescent="0.2">
      <c r="A19" s="14"/>
      <c r="B19" s="27"/>
      <c r="C19" s="27" t="s">
        <v>169</v>
      </c>
      <c r="D19" s="31" t="s">
        <v>167</v>
      </c>
      <c r="E19" s="31" t="s">
        <v>171</v>
      </c>
      <c r="F19" s="20"/>
      <c r="G19" s="21"/>
      <c r="H19" s="22"/>
      <c r="I19" s="21">
        <v>-50828.5</v>
      </c>
      <c r="J19" s="21">
        <v>-50828.5</v>
      </c>
      <c r="K19" s="26"/>
    </row>
    <row r="20" spans="1:11" s="2" customFormat="1" x14ac:dyDescent="0.2">
      <c r="A20" s="14"/>
      <c r="B20" s="27"/>
      <c r="C20" s="27"/>
      <c r="D20" s="31"/>
      <c r="E20" s="31"/>
      <c r="F20" s="20"/>
      <c r="G20" s="21"/>
      <c r="H20" s="22"/>
      <c r="I20" s="21"/>
      <c r="J20" s="21"/>
      <c r="K20" s="26"/>
    </row>
    <row r="21" spans="1:11" s="2" customFormat="1" ht="12.75" customHeight="1" x14ac:dyDescent="0.2">
      <c r="A21" s="14" t="s">
        <v>28</v>
      </c>
      <c r="B21" s="102" t="s">
        <v>29</v>
      </c>
      <c r="C21" s="102"/>
      <c r="D21" s="102"/>
      <c r="E21" s="102"/>
      <c r="F21" s="21"/>
      <c r="G21" s="21"/>
      <c r="H21" s="22"/>
      <c r="I21" s="25"/>
      <c r="J21" s="25"/>
      <c r="K21" s="26"/>
    </row>
    <row r="22" spans="1:11" s="2" customFormat="1" ht="12.75" customHeight="1" x14ac:dyDescent="0.2">
      <c r="A22" s="14"/>
      <c r="B22" s="84" t="s">
        <v>30</v>
      </c>
      <c r="C22" s="102" t="s">
        <v>31</v>
      </c>
      <c r="D22" s="102"/>
      <c r="E22" s="102"/>
      <c r="F22" s="21"/>
      <c r="G22" s="21"/>
      <c r="H22" s="22"/>
      <c r="I22" s="25"/>
      <c r="J22" s="25"/>
      <c r="K22" s="26"/>
    </row>
    <row r="23" spans="1:11" s="2" customFormat="1" ht="12.75" customHeight="1" x14ac:dyDescent="0.2">
      <c r="A23" s="14"/>
      <c r="B23" s="84"/>
      <c r="C23" s="84" t="s">
        <v>32</v>
      </c>
      <c r="D23" s="32" t="s">
        <v>33</v>
      </c>
      <c r="E23" s="35"/>
      <c r="F23" s="21">
        <v>30000</v>
      </c>
      <c r="G23" s="21"/>
      <c r="H23" s="22">
        <f>F23+G23</f>
        <v>30000</v>
      </c>
      <c r="I23" s="25">
        <v>0</v>
      </c>
      <c r="J23" s="25">
        <f>SUM(I23)</f>
        <v>0</v>
      </c>
      <c r="K23" s="26"/>
    </row>
    <row r="24" spans="1:11" s="2" customFormat="1" ht="36.75" customHeight="1" x14ac:dyDescent="0.2">
      <c r="A24" s="14"/>
      <c r="B24" s="84"/>
      <c r="C24" s="84"/>
      <c r="D24" s="33" t="s">
        <v>34</v>
      </c>
      <c r="E24" s="36" t="s">
        <v>35</v>
      </c>
      <c r="F24" s="21">
        <v>30000</v>
      </c>
      <c r="G24" s="21"/>
      <c r="H24" s="22">
        <f>SUM(F24:G24)</f>
        <v>30000</v>
      </c>
      <c r="I24" s="25">
        <v>0</v>
      </c>
      <c r="J24" s="25">
        <f>SUM(I24)</f>
        <v>0</v>
      </c>
      <c r="K24" s="26">
        <f>J24*100/F24/100</f>
        <v>0</v>
      </c>
    </row>
    <row r="25" spans="1:11" s="2" customFormat="1" ht="12.75" customHeight="1" x14ac:dyDescent="0.2">
      <c r="A25" s="14" t="s">
        <v>36</v>
      </c>
      <c r="B25" s="109" t="s">
        <v>37</v>
      </c>
      <c r="C25" s="109"/>
      <c r="D25" s="109"/>
      <c r="E25" s="109"/>
      <c r="F25" s="21"/>
      <c r="G25" s="21"/>
      <c r="H25" s="22"/>
      <c r="I25" s="25"/>
      <c r="J25" s="25"/>
      <c r="K25" s="26"/>
    </row>
    <row r="26" spans="1:11" s="2" customFormat="1" ht="12.75" customHeight="1" x14ac:dyDescent="0.2">
      <c r="A26" s="14"/>
      <c r="B26" s="87" t="s">
        <v>38</v>
      </c>
      <c r="C26" s="102" t="s">
        <v>39</v>
      </c>
      <c r="D26" s="102"/>
      <c r="E26" s="102"/>
      <c r="F26" s="21"/>
      <c r="G26" s="21"/>
      <c r="H26" s="22"/>
      <c r="I26" s="25"/>
      <c r="J26" s="25"/>
      <c r="K26" s="26"/>
    </row>
    <row r="27" spans="1:11" s="2" customFormat="1" x14ac:dyDescent="0.2">
      <c r="A27" s="14"/>
      <c r="B27" s="87"/>
      <c r="C27" s="84" t="s">
        <v>40</v>
      </c>
      <c r="D27" s="32" t="s">
        <v>41</v>
      </c>
      <c r="E27" s="35"/>
      <c r="F27" s="20">
        <f>SUM(F28:F29)</f>
        <v>7944500</v>
      </c>
      <c r="G27" s="21"/>
      <c r="H27" s="22">
        <f>F27+G27</f>
        <v>7944500</v>
      </c>
      <c r="I27" s="20">
        <f>SUM(I28:I29)</f>
        <v>1955619.16</v>
      </c>
      <c r="J27" s="20">
        <f>SUM(J28:J29)</f>
        <v>1955619.16</v>
      </c>
      <c r="K27" s="26"/>
    </row>
    <row r="28" spans="1:11" s="2" customFormat="1" ht="22.5" x14ac:dyDescent="0.2">
      <c r="A28" s="14"/>
      <c r="B28" s="87"/>
      <c r="C28" s="84"/>
      <c r="D28" s="33" t="s">
        <v>34</v>
      </c>
      <c r="E28" s="37" t="s">
        <v>42</v>
      </c>
      <c r="F28" s="20">
        <v>4500</v>
      </c>
      <c r="G28" s="21"/>
      <c r="H28" s="22">
        <f>SUM(F28:G28)</f>
        <v>4500</v>
      </c>
      <c r="I28" s="25">
        <v>0</v>
      </c>
      <c r="J28" s="25">
        <f t="shared" ref="J28:J33" si="0">SUM(I28)</f>
        <v>0</v>
      </c>
      <c r="K28" s="26">
        <f>J28*100/F28/100</f>
        <v>0</v>
      </c>
    </row>
    <row r="29" spans="1:11" s="2" customFormat="1" ht="45.75" customHeight="1" x14ac:dyDescent="0.2">
      <c r="A29" s="14"/>
      <c r="B29" s="87"/>
      <c r="C29" s="84"/>
      <c r="D29" s="33" t="s">
        <v>43</v>
      </c>
      <c r="E29" s="37" t="s">
        <v>44</v>
      </c>
      <c r="F29" s="20">
        <v>7940000</v>
      </c>
      <c r="G29" s="21"/>
      <c r="H29" s="22">
        <f>SUM(F29:G29)</f>
        <v>7940000</v>
      </c>
      <c r="I29" s="25">
        <v>1955619.16</v>
      </c>
      <c r="J29" s="25">
        <f t="shared" si="0"/>
        <v>1955619.16</v>
      </c>
      <c r="K29" s="26">
        <f>J29*100/F29/100</f>
        <v>0.24629964231738036</v>
      </c>
    </row>
    <row r="30" spans="1:11" s="2" customFormat="1" ht="12.75" customHeight="1" x14ac:dyDescent="0.2">
      <c r="A30" s="14"/>
      <c r="B30" s="87"/>
      <c r="C30" s="84" t="s">
        <v>45</v>
      </c>
      <c r="D30" s="32" t="s">
        <v>46</v>
      </c>
      <c r="E30" s="35"/>
      <c r="F30" s="20">
        <v>160000</v>
      </c>
      <c r="G30" s="21"/>
      <c r="H30" s="22">
        <f>F30+G30</f>
        <v>160000</v>
      </c>
      <c r="I30" s="25">
        <v>26834.51</v>
      </c>
      <c r="J30" s="25">
        <f t="shared" si="0"/>
        <v>26834.51</v>
      </c>
      <c r="K30" s="26"/>
    </row>
    <row r="31" spans="1:11" s="2" customFormat="1" ht="37.5" customHeight="1" x14ac:dyDescent="0.2">
      <c r="A31" s="14"/>
      <c r="B31" s="87"/>
      <c r="C31" s="84"/>
      <c r="D31" s="33" t="s">
        <v>43</v>
      </c>
      <c r="E31" s="37" t="s">
        <v>47</v>
      </c>
      <c r="F31" s="20">
        <v>160000</v>
      </c>
      <c r="G31" s="21"/>
      <c r="H31" s="22">
        <f>SUM(F31:G31)</f>
        <v>160000</v>
      </c>
      <c r="I31" s="25">
        <v>26834.51</v>
      </c>
      <c r="J31" s="25">
        <f t="shared" si="0"/>
        <v>26834.51</v>
      </c>
      <c r="K31" s="26">
        <f>J31*100/F31/100</f>
        <v>0.16771568749999999</v>
      </c>
    </row>
    <row r="32" spans="1:11" s="2" customFormat="1" ht="12.75" customHeight="1" x14ac:dyDescent="0.2">
      <c r="A32" s="14"/>
      <c r="B32" s="87"/>
      <c r="C32" s="84" t="s">
        <v>48</v>
      </c>
      <c r="D32" s="32" t="s">
        <v>49</v>
      </c>
      <c r="E32" s="35"/>
      <c r="F32" s="20">
        <v>189202</v>
      </c>
      <c r="G32" s="21"/>
      <c r="H32" s="22">
        <f>F32+G32</f>
        <v>189202</v>
      </c>
      <c r="I32" s="25">
        <v>-11620.24</v>
      </c>
      <c r="J32" s="25">
        <f t="shared" si="0"/>
        <v>-11620.24</v>
      </c>
      <c r="K32" s="26"/>
    </row>
    <row r="33" spans="1:11" s="2" customFormat="1" ht="37.5" customHeight="1" x14ac:dyDescent="0.2">
      <c r="A33" s="14"/>
      <c r="B33" s="87"/>
      <c r="C33" s="84"/>
      <c r="D33" s="33" t="s">
        <v>43</v>
      </c>
      <c r="E33" s="37" t="s">
        <v>50</v>
      </c>
      <c r="F33" s="20">
        <v>189202</v>
      </c>
      <c r="G33" s="21"/>
      <c r="H33" s="22">
        <f>SUM(F33:G33)</f>
        <v>189202</v>
      </c>
      <c r="I33" s="25">
        <v>-11620.24</v>
      </c>
      <c r="J33" s="25">
        <f t="shared" si="0"/>
        <v>-11620.24</v>
      </c>
      <c r="K33" s="26">
        <f>J33*100/F33/100</f>
        <v>-6.1417109755710825E-2</v>
      </c>
    </row>
    <row r="34" spans="1:11" s="2" customFormat="1" ht="12.75" customHeight="1" x14ac:dyDescent="0.2">
      <c r="A34" s="14"/>
      <c r="B34" s="87" t="s">
        <v>51</v>
      </c>
      <c r="C34" s="84" t="s">
        <v>52</v>
      </c>
      <c r="D34" s="84"/>
      <c r="E34" s="84"/>
      <c r="F34" s="21"/>
      <c r="G34" s="21"/>
      <c r="H34" s="22"/>
      <c r="I34" s="38"/>
      <c r="J34" s="38"/>
      <c r="K34" s="39"/>
    </row>
    <row r="35" spans="1:11" s="2" customFormat="1" ht="12.75" customHeight="1" x14ac:dyDescent="0.2">
      <c r="A35" s="14"/>
      <c r="B35" s="87"/>
      <c r="C35" s="84" t="s">
        <v>53</v>
      </c>
      <c r="D35" s="32" t="s">
        <v>54</v>
      </c>
      <c r="E35" s="30"/>
      <c r="F35" s="20">
        <v>50000</v>
      </c>
      <c r="G35" s="21"/>
      <c r="H35" s="22">
        <f>F35+G35</f>
        <v>50000</v>
      </c>
      <c r="I35" s="25">
        <v>4055.46</v>
      </c>
      <c r="J35" s="25">
        <v>947.46</v>
      </c>
      <c r="K35" s="26"/>
    </row>
    <row r="36" spans="1:11" s="2" customFormat="1" ht="35.1" customHeight="1" x14ac:dyDescent="0.2">
      <c r="A36" s="14"/>
      <c r="B36" s="87"/>
      <c r="C36" s="84"/>
      <c r="D36" s="33" t="s">
        <v>55</v>
      </c>
      <c r="E36" s="37" t="s">
        <v>56</v>
      </c>
      <c r="F36" s="21">
        <v>50000</v>
      </c>
      <c r="G36" s="21"/>
      <c r="H36" s="22">
        <f>SUM(F36:G36)</f>
        <v>50000</v>
      </c>
      <c r="I36" s="25">
        <v>4055.46</v>
      </c>
      <c r="J36" s="25">
        <v>947.46</v>
      </c>
      <c r="K36" s="26">
        <f>J36*100/F36/100</f>
        <v>1.8949199999999999E-2</v>
      </c>
    </row>
    <row r="37" spans="1:11" s="2" customFormat="1" ht="12.75" customHeight="1" x14ac:dyDescent="0.2">
      <c r="A37" s="14"/>
      <c r="B37" s="87"/>
      <c r="C37" s="84" t="s">
        <v>57</v>
      </c>
      <c r="D37" s="32" t="s">
        <v>58</v>
      </c>
      <c r="E37" s="30"/>
      <c r="F37" s="20">
        <v>1818128</v>
      </c>
      <c r="G37" s="21"/>
      <c r="H37" s="22">
        <f>F37+G37</f>
        <v>1818128</v>
      </c>
      <c r="I37" s="25">
        <v>216350.16</v>
      </c>
      <c r="J37" s="25">
        <v>215748.66</v>
      </c>
      <c r="K37" s="26"/>
    </row>
    <row r="38" spans="1:11" s="2" customFormat="1" ht="35.1" customHeight="1" x14ac:dyDescent="0.2">
      <c r="A38" s="14"/>
      <c r="B38" s="87"/>
      <c r="C38" s="84"/>
      <c r="D38" s="33" t="s">
        <v>43</v>
      </c>
      <c r="E38" s="37" t="s">
        <v>59</v>
      </c>
      <c r="F38" s="20">
        <v>1818128</v>
      </c>
      <c r="G38" s="21"/>
      <c r="H38" s="22">
        <f>SUM(F38:G38)</f>
        <v>1818128</v>
      </c>
      <c r="I38" s="25">
        <v>216350.16</v>
      </c>
      <c r="J38" s="25">
        <v>215748.66</v>
      </c>
      <c r="K38" s="26">
        <f>J38*100/F38/100</f>
        <v>0.11866527549215457</v>
      </c>
    </row>
    <row r="39" spans="1:11" s="2" customFormat="1" ht="12.75" customHeight="1" x14ac:dyDescent="0.2">
      <c r="A39" s="14"/>
      <c r="B39" s="87"/>
      <c r="C39" s="84" t="s">
        <v>60</v>
      </c>
      <c r="D39" s="32" t="s">
        <v>61</v>
      </c>
      <c r="E39" s="30"/>
      <c r="F39" s="20">
        <v>30000</v>
      </c>
      <c r="G39" s="21"/>
      <c r="H39" s="22">
        <f>F39+G39</f>
        <v>30000</v>
      </c>
      <c r="I39" s="25">
        <v>3558</v>
      </c>
      <c r="J39" s="25">
        <v>2961</v>
      </c>
      <c r="K39" s="26"/>
    </row>
    <row r="40" spans="1:11" s="2" customFormat="1" ht="33.75" x14ac:dyDescent="0.2">
      <c r="A40" s="40"/>
      <c r="B40" s="41"/>
      <c r="C40" s="42"/>
      <c r="D40" s="43" t="s">
        <v>62</v>
      </c>
      <c r="E40" s="37" t="s">
        <v>63</v>
      </c>
      <c r="F40" s="21">
        <v>30000</v>
      </c>
      <c r="G40" s="44"/>
      <c r="H40" s="45">
        <f>SUM(F40:G40)</f>
        <v>30000</v>
      </c>
      <c r="I40" s="25">
        <v>3558</v>
      </c>
      <c r="J40" s="25">
        <v>2961</v>
      </c>
      <c r="K40" s="26">
        <f>J40*100/F40/100</f>
        <v>9.8699999999999996E-2</v>
      </c>
    </row>
    <row r="41" spans="1:11" s="2" customFormat="1" ht="21.95" customHeight="1" thickBot="1" x14ac:dyDescent="0.25">
      <c r="A41" s="46"/>
      <c r="B41" s="110" t="s">
        <v>64</v>
      </c>
      <c r="C41" s="110"/>
      <c r="D41" s="110"/>
      <c r="E41" s="110"/>
      <c r="F41" s="47">
        <f>F6+F10+F13+F16+F23+F27+F30+F32+F35+F37+F39</f>
        <v>48440420</v>
      </c>
      <c r="G41" s="47"/>
      <c r="H41" s="48">
        <f>H6+H10+H13+H16+H23+H27+H30+H32+H35+H37+H39</f>
        <v>48440420</v>
      </c>
      <c r="I41" s="47">
        <f>I7+I10+I13+I16+I18+I23+I27+I30+I32+I35+I37+I39</f>
        <v>9573509.6300000008</v>
      </c>
      <c r="J41" s="47">
        <f>J7+J10+J13+J16+J18+J23+J27+J30+J32+J35+J37+J39</f>
        <v>9569203.1300000008</v>
      </c>
      <c r="K41" s="49">
        <f>J41*100/F41/100</f>
        <v>0.19754583321119018</v>
      </c>
    </row>
    <row r="42" spans="1:11" s="2" customFormat="1" ht="13.5" thickTop="1" x14ac:dyDescent="0.2">
      <c r="A42" s="19" t="s">
        <v>65</v>
      </c>
      <c r="B42" s="86" t="s">
        <v>66</v>
      </c>
      <c r="C42" s="16"/>
      <c r="D42" s="16"/>
      <c r="E42" s="16"/>
      <c r="F42" s="50"/>
      <c r="G42" s="50"/>
      <c r="H42" s="51"/>
      <c r="I42" s="25"/>
      <c r="J42" s="25"/>
      <c r="K42" s="39"/>
    </row>
    <row r="43" spans="1:11" s="2" customFormat="1" x14ac:dyDescent="0.2">
      <c r="A43" s="14" t="s">
        <v>67</v>
      </c>
      <c r="B43" s="102" t="s">
        <v>68</v>
      </c>
      <c r="C43" s="102"/>
      <c r="D43" s="102"/>
      <c r="E43" s="102"/>
      <c r="F43" s="52"/>
      <c r="G43" s="52"/>
      <c r="H43" s="22"/>
      <c r="I43" s="25"/>
      <c r="J43" s="25"/>
      <c r="K43" s="26"/>
    </row>
    <row r="44" spans="1:11" s="2" customFormat="1" x14ac:dyDescent="0.2">
      <c r="A44" s="14"/>
      <c r="B44" s="84" t="s">
        <v>69</v>
      </c>
      <c r="C44" s="84" t="s">
        <v>70</v>
      </c>
      <c r="D44" s="84"/>
      <c r="E44" s="33"/>
      <c r="F44" s="52"/>
      <c r="G44" s="52"/>
      <c r="H44" s="22"/>
      <c r="I44" s="25"/>
      <c r="J44" s="25"/>
      <c r="K44" s="26"/>
    </row>
    <row r="45" spans="1:11" s="2" customFormat="1" x14ac:dyDescent="0.2">
      <c r="A45" s="14"/>
      <c r="B45" s="84"/>
      <c r="C45" s="84" t="s">
        <v>71</v>
      </c>
      <c r="D45" s="53" t="s">
        <v>70</v>
      </c>
      <c r="E45" s="30"/>
      <c r="F45" s="54">
        <v>150</v>
      </c>
      <c r="G45" s="52"/>
      <c r="H45" s="22">
        <f>F45+G45</f>
        <v>150</v>
      </c>
      <c r="I45" s="25">
        <v>0</v>
      </c>
      <c r="J45" s="25">
        <f>SUM(I45)</f>
        <v>0</v>
      </c>
      <c r="K45" s="26"/>
    </row>
    <row r="46" spans="1:11" s="2" customFormat="1" ht="22.15" customHeight="1" x14ac:dyDescent="0.2">
      <c r="A46" s="14"/>
      <c r="B46" s="84"/>
      <c r="C46" s="84"/>
      <c r="D46" s="33" t="s">
        <v>72</v>
      </c>
      <c r="E46" s="55" t="s">
        <v>73</v>
      </c>
      <c r="F46" s="52">
        <v>150</v>
      </c>
      <c r="G46" s="52"/>
      <c r="H46" s="22">
        <f>SUM(F46:G46)</f>
        <v>150</v>
      </c>
      <c r="I46" s="25">
        <v>0</v>
      </c>
      <c r="J46" s="25">
        <f>SUM(I46)</f>
        <v>0</v>
      </c>
      <c r="K46" s="26">
        <f>J46*100/F46/100</f>
        <v>0</v>
      </c>
    </row>
    <row r="47" spans="1:11" s="2" customFormat="1" x14ac:dyDescent="0.2">
      <c r="A47" s="14" t="s">
        <v>74</v>
      </c>
      <c r="B47" s="102" t="s">
        <v>75</v>
      </c>
      <c r="C47" s="102"/>
      <c r="D47" s="102"/>
      <c r="E47" s="102"/>
      <c r="F47" s="52"/>
      <c r="G47" s="52"/>
      <c r="H47" s="22"/>
      <c r="I47" s="25"/>
      <c r="J47" s="25"/>
      <c r="K47" s="26"/>
    </row>
    <row r="48" spans="1:11" s="2" customFormat="1" x14ac:dyDescent="0.2">
      <c r="A48" s="14"/>
      <c r="B48" s="84" t="s">
        <v>76</v>
      </c>
      <c r="C48" s="102" t="s">
        <v>77</v>
      </c>
      <c r="D48" s="102"/>
      <c r="E48" s="102"/>
      <c r="F48" s="56"/>
      <c r="G48" s="52"/>
      <c r="H48" s="22"/>
      <c r="I48" s="25"/>
      <c r="J48" s="25"/>
      <c r="K48" s="26"/>
    </row>
    <row r="49" spans="1:12" s="2" customFormat="1" x14ac:dyDescent="0.2">
      <c r="A49" s="14"/>
      <c r="B49" s="84"/>
      <c r="C49" s="84" t="s">
        <v>78</v>
      </c>
      <c r="D49" s="32" t="s">
        <v>79</v>
      </c>
      <c r="E49" s="30"/>
      <c r="F49" s="52">
        <v>2500</v>
      </c>
      <c r="G49" s="52"/>
      <c r="H49" s="22">
        <f>F49+G49</f>
        <v>2500</v>
      </c>
      <c r="I49" s="25">
        <v>0</v>
      </c>
      <c r="J49" s="25">
        <v>0</v>
      </c>
      <c r="K49" s="26"/>
    </row>
    <row r="50" spans="1:12" s="2" customFormat="1" x14ac:dyDescent="0.2">
      <c r="A50" s="14"/>
      <c r="B50" s="84"/>
      <c r="C50" s="84"/>
      <c r="D50" s="84" t="s">
        <v>80</v>
      </c>
      <c r="E50" s="55" t="s">
        <v>81</v>
      </c>
      <c r="F50" s="52">
        <v>2500</v>
      </c>
      <c r="G50" s="52"/>
      <c r="H50" s="22">
        <f>SUM(F50:G50)</f>
        <v>2500</v>
      </c>
      <c r="I50" s="25">
        <v>0</v>
      </c>
      <c r="J50" s="25">
        <v>0</v>
      </c>
      <c r="K50" s="26">
        <f>J50*100/F50/100</f>
        <v>0</v>
      </c>
    </row>
    <row r="51" spans="1:12" s="2" customFormat="1" ht="22.5" x14ac:dyDescent="0.2">
      <c r="A51" s="14"/>
      <c r="B51" s="84"/>
      <c r="C51" s="84" t="s">
        <v>82</v>
      </c>
      <c r="D51" s="53" t="s">
        <v>83</v>
      </c>
      <c r="E51" s="30"/>
      <c r="F51" s="54">
        <v>240252.77</v>
      </c>
      <c r="G51" s="52"/>
      <c r="H51" s="22">
        <f>F51+G51</f>
        <v>240252.77</v>
      </c>
      <c r="I51" s="25">
        <v>79583.03</v>
      </c>
      <c r="J51" s="25">
        <f>I51</f>
        <v>79583.03</v>
      </c>
      <c r="K51" s="26"/>
    </row>
    <row r="52" spans="1:12" s="2" customFormat="1" ht="45" x14ac:dyDescent="0.2">
      <c r="A52" s="14"/>
      <c r="B52" s="84"/>
      <c r="C52" s="84"/>
      <c r="D52" s="33" t="s">
        <v>84</v>
      </c>
      <c r="E52" s="55" t="s">
        <v>85</v>
      </c>
      <c r="F52" s="52">
        <v>240252.77</v>
      </c>
      <c r="G52" s="52"/>
      <c r="H52" s="22">
        <f>SUM(F51:G51)</f>
        <v>240252.77</v>
      </c>
      <c r="I52" s="25">
        <v>79583.03</v>
      </c>
      <c r="J52" s="25">
        <f>I52</f>
        <v>79583.03</v>
      </c>
      <c r="K52" s="26">
        <f>J52*100/F51/100</f>
        <v>0.33124708614181642</v>
      </c>
    </row>
    <row r="53" spans="1:12" s="2" customFormat="1" x14ac:dyDescent="0.2">
      <c r="A53" s="14"/>
      <c r="B53" s="84" t="s">
        <v>86</v>
      </c>
      <c r="C53" s="102" t="s">
        <v>87</v>
      </c>
      <c r="D53" s="102"/>
      <c r="E53" s="102"/>
      <c r="F53" s="52"/>
      <c r="G53" s="52"/>
      <c r="H53" s="22"/>
      <c r="I53" s="25"/>
      <c r="J53" s="25"/>
      <c r="K53" s="26"/>
    </row>
    <row r="54" spans="1:12" s="2" customFormat="1" x14ac:dyDescent="0.2">
      <c r="A54" s="14"/>
      <c r="B54" s="84"/>
      <c r="C54" s="84" t="s">
        <v>88</v>
      </c>
      <c r="D54" s="32" t="s">
        <v>89</v>
      </c>
      <c r="E54" s="30"/>
      <c r="F54" s="54">
        <v>2000</v>
      </c>
      <c r="G54" s="52"/>
      <c r="H54" s="22">
        <f>F54+G54</f>
        <v>2000</v>
      </c>
      <c r="I54" s="25">
        <v>0</v>
      </c>
      <c r="J54" s="25">
        <f>SUM(I54)</f>
        <v>0</v>
      </c>
      <c r="K54" s="26"/>
    </row>
    <row r="55" spans="1:12" s="2" customFormat="1" ht="33.75" x14ac:dyDescent="0.2">
      <c r="A55" s="14"/>
      <c r="B55" s="84"/>
      <c r="C55" s="84"/>
      <c r="D55" s="84" t="s">
        <v>90</v>
      </c>
      <c r="E55" s="31" t="s">
        <v>91</v>
      </c>
      <c r="F55" s="54">
        <v>2000</v>
      </c>
      <c r="G55" s="52"/>
      <c r="H55" s="22">
        <f>SUM(F55:G55)</f>
        <v>2000</v>
      </c>
      <c r="I55" s="25">
        <v>0</v>
      </c>
      <c r="J55" s="25">
        <f>SUM(I55)</f>
        <v>0</v>
      </c>
      <c r="K55" s="26">
        <f>J55*100/F55/100</f>
        <v>0</v>
      </c>
    </row>
    <row r="56" spans="1:12" s="2" customFormat="1" x14ac:dyDescent="0.2">
      <c r="A56" s="14"/>
      <c r="B56" s="84" t="s">
        <v>92</v>
      </c>
      <c r="C56" s="102" t="s">
        <v>93</v>
      </c>
      <c r="D56" s="102"/>
      <c r="E56" s="102"/>
      <c r="F56" s="52"/>
      <c r="G56" s="52"/>
      <c r="H56" s="22"/>
      <c r="I56" s="25"/>
      <c r="J56" s="25"/>
      <c r="K56" s="26"/>
    </row>
    <row r="57" spans="1:12" s="2" customFormat="1" x14ac:dyDescent="0.2">
      <c r="A57" s="14"/>
      <c r="B57" s="84"/>
      <c r="C57" s="84" t="s">
        <v>94</v>
      </c>
      <c r="D57" s="32" t="s">
        <v>95</v>
      </c>
      <c r="E57" s="30"/>
      <c r="F57" s="54">
        <f>SUM(F58:F62)</f>
        <v>1410500</v>
      </c>
      <c r="G57" s="52"/>
      <c r="H57" s="22">
        <f>SUM(H58:H62)</f>
        <v>1410500</v>
      </c>
      <c r="I57" s="54">
        <f>SUM(I58:I62)</f>
        <v>108044.53</v>
      </c>
      <c r="J57" s="54">
        <f>SUM(J58:J62)</f>
        <v>106584.88</v>
      </c>
      <c r="K57" s="26"/>
    </row>
    <row r="58" spans="1:12" s="2" customFormat="1" ht="22.5" x14ac:dyDescent="0.2">
      <c r="A58" s="14"/>
      <c r="B58" s="84"/>
      <c r="C58" s="84"/>
      <c r="D58" s="84" t="s">
        <v>96</v>
      </c>
      <c r="E58" s="33" t="s">
        <v>97</v>
      </c>
      <c r="F58" s="52">
        <v>6000</v>
      </c>
      <c r="G58" s="52"/>
      <c r="H58" s="22">
        <f>SUM(F58:G58)</f>
        <v>6000</v>
      </c>
      <c r="I58" s="25">
        <v>1192.7</v>
      </c>
      <c r="J58" s="21">
        <v>751.05</v>
      </c>
      <c r="K58" s="26">
        <f>J58*100/F58/100</f>
        <v>0.12517500000000001</v>
      </c>
      <c r="L58" s="57"/>
    </row>
    <row r="59" spans="1:12" s="2" customFormat="1" ht="33.75" customHeight="1" x14ac:dyDescent="0.2">
      <c r="A59" s="14"/>
      <c r="B59" s="84"/>
      <c r="C59" s="84"/>
      <c r="D59" s="33" t="s">
        <v>98</v>
      </c>
      <c r="E59" s="33" t="s">
        <v>99</v>
      </c>
      <c r="F59" s="52">
        <v>2000</v>
      </c>
      <c r="G59" s="52"/>
      <c r="H59" s="22">
        <f>SUM(F59:G59)</f>
        <v>2000</v>
      </c>
      <c r="I59" s="25">
        <v>0</v>
      </c>
      <c r="J59" s="25">
        <v>0</v>
      </c>
      <c r="K59" s="26">
        <f>J59*100/F59/100</f>
        <v>0</v>
      </c>
    </row>
    <row r="60" spans="1:12" s="2" customFormat="1" ht="27.75" customHeight="1" x14ac:dyDescent="0.2">
      <c r="A60" s="14"/>
      <c r="B60" s="84"/>
      <c r="C60" s="84"/>
      <c r="D60" s="33" t="s">
        <v>62</v>
      </c>
      <c r="E60" s="33" t="s">
        <v>100</v>
      </c>
      <c r="F60" s="52">
        <v>1400000</v>
      </c>
      <c r="G60" s="52"/>
      <c r="H60" s="22">
        <f>SUM(F60:G60)</f>
        <v>1400000</v>
      </c>
      <c r="I60" s="25">
        <v>106851.83</v>
      </c>
      <c r="J60" s="25">
        <v>105833.83</v>
      </c>
      <c r="K60" s="26">
        <f>J60*100/F60/100</f>
        <v>7.559559285714286E-2</v>
      </c>
    </row>
    <row r="61" spans="1:12" s="2" customFormat="1" ht="22.5" x14ac:dyDescent="0.2">
      <c r="A61" s="14"/>
      <c r="B61" s="84"/>
      <c r="C61" s="84"/>
      <c r="D61" s="33" t="s">
        <v>101</v>
      </c>
      <c r="E61" s="33" t="s">
        <v>102</v>
      </c>
      <c r="F61" s="52">
        <v>2000</v>
      </c>
      <c r="G61" s="52"/>
      <c r="H61" s="22">
        <f>SUM(F61:G61)</f>
        <v>2000</v>
      </c>
      <c r="I61" s="25">
        <v>0</v>
      </c>
      <c r="J61" s="25">
        <f>SUM(I61)</f>
        <v>0</v>
      </c>
      <c r="K61" s="26">
        <f>J61*100/F61/100</f>
        <v>0</v>
      </c>
    </row>
    <row r="62" spans="1:12" s="2" customFormat="1" ht="101.25" x14ac:dyDescent="0.2">
      <c r="A62" s="14"/>
      <c r="B62" s="84"/>
      <c r="C62" s="84"/>
      <c r="D62" s="33" t="s">
        <v>34</v>
      </c>
      <c r="E62" s="33" t="s">
        <v>103</v>
      </c>
      <c r="F62" s="52">
        <v>500</v>
      </c>
      <c r="G62" s="52"/>
      <c r="H62" s="22">
        <f>SUM(F62:G62)</f>
        <v>500</v>
      </c>
      <c r="I62" s="25">
        <v>0</v>
      </c>
      <c r="J62" s="25">
        <f>SUM(I62)</f>
        <v>0</v>
      </c>
      <c r="K62" s="26">
        <f>J62*100/F62/100</f>
        <v>0</v>
      </c>
    </row>
    <row r="63" spans="1:12" s="2" customFormat="1" x14ac:dyDescent="0.2">
      <c r="A63" s="14"/>
      <c r="B63" s="84"/>
      <c r="C63" s="84" t="s">
        <v>104</v>
      </c>
      <c r="D63" s="32" t="s">
        <v>105</v>
      </c>
      <c r="E63" s="30"/>
      <c r="F63" s="54">
        <v>50000</v>
      </c>
      <c r="G63" s="52"/>
      <c r="H63" s="22">
        <f>F63+G63</f>
        <v>50000</v>
      </c>
      <c r="I63" s="25">
        <v>29019.62</v>
      </c>
      <c r="J63" s="25">
        <f>SUM(I63)</f>
        <v>29019.62</v>
      </c>
      <c r="K63" s="26"/>
    </row>
    <row r="64" spans="1:12" s="2" customFormat="1" ht="56.25" x14ac:dyDescent="0.2">
      <c r="A64" s="14"/>
      <c r="B64" s="84"/>
      <c r="C64" s="84"/>
      <c r="D64" s="84" t="s">
        <v>55</v>
      </c>
      <c r="E64" s="33" t="s">
        <v>106</v>
      </c>
      <c r="F64" s="54">
        <v>50000</v>
      </c>
      <c r="G64" s="52"/>
      <c r="H64" s="22">
        <f>SUM(F64:G64)</f>
        <v>50000</v>
      </c>
      <c r="I64" s="25">
        <v>29019.62</v>
      </c>
      <c r="J64" s="25">
        <f>SUM(I64)</f>
        <v>29019.62</v>
      </c>
      <c r="K64" s="26">
        <f>J64*100/F64/100</f>
        <v>0.58039240000000003</v>
      </c>
    </row>
    <row r="65" spans="1:11" s="2" customFormat="1" x14ac:dyDescent="0.2">
      <c r="A65" s="14"/>
      <c r="B65" s="84"/>
      <c r="C65" s="84" t="s">
        <v>107</v>
      </c>
      <c r="D65" s="32" t="s">
        <v>108</v>
      </c>
      <c r="E65" s="53"/>
      <c r="F65" s="54">
        <v>1000</v>
      </c>
      <c r="G65" s="52"/>
      <c r="H65" s="22">
        <f>F65+G65</f>
        <v>1000</v>
      </c>
      <c r="I65" s="25"/>
      <c r="J65" s="25"/>
      <c r="K65" s="26"/>
    </row>
    <row r="66" spans="1:11" s="2" customFormat="1" ht="33.75" x14ac:dyDescent="0.2">
      <c r="A66" s="14"/>
      <c r="B66" s="84"/>
      <c r="C66" s="84"/>
      <c r="D66" s="84" t="s">
        <v>14</v>
      </c>
      <c r="E66" s="33" t="s">
        <v>109</v>
      </c>
      <c r="F66" s="54">
        <v>1000</v>
      </c>
      <c r="G66" s="52"/>
      <c r="H66" s="22">
        <f>SUM(F66:G66)</f>
        <v>1000</v>
      </c>
      <c r="I66" s="25">
        <v>0</v>
      </c>
      <c r="J66" s="25">
        <v>0</v>
      </c>
      <c r="K66" s="26">
        <f>J66*100/F66/100</f>
        <v>0</v>
      </c>
    </row>
    <row r="67" spans="1:11" s="2" customFormat="1" x14ac:dyDescent="0.2">
      <c r="A67" s="14"/>
      <c r="B67" s="84" t="s">
        <v>110</v>
      </c>
      <c r="C67" s="102" t="s">
        <v>111</v>
      </c>
      <c r="D67" s="102"/>
      <c r="E67" s="102"/>
      <c r="F67" s="52"/>
      <c r="G67" s="52"/>
      <c r="H67" s="22"/>
      <c r="I67" s="25"/>
      <c r="J67" s="25"/>
      <c r="K67" s="26"/>
    </row>
    <row r="68" spans="1:11" s="2" customFormat="1" x14ac:dyDescent="0.2">
      <c r="A68" s="14"/>
      <c r="B68" s="84"/>
      <c r="C68" s="84" t="s">
        <v>112</v>
      </c>
      <c r="D68" s="32" t="s">
        <v>113</v>
      </c>
      <c r="E68" s="30"/>
      <c r="F68" s="54">
        <f>SUM(F69:F71)</f>
        <v>48057.23</v>
      </c>
      <c r="G68" s="52"/>
      <c r="H68" s="22">
        <f>SUM(H69:H71)</f>
        <v>48057.23</v>
      </c>
      <c r="I68" s="21">
        <f>SUM(I69:I71)</f>
        <v>6683.96</v>
      </c>
      <c r="J68" s="25">
        <f>SUM(J69:J71)</f>
        <v>6683.96</v>
      </c>
      <c r="K68" s="26"/>
    </row>
    <row r="69" spans="1:11" s="2" customFormat="1" ht="33.75" x14ac:dyDescent="0.2">
      <c r="A69" s="14"/>
      <c r="B69" s="84"/>
      <c r="C69" s="84"/>
      <c r="D69" s="84" t="s">
        <v>98</v>
      </c>
      <c r="E69" s="33" t="s">
        <v>114</v>
      </c>
      <c r="F69" s="52">
        <v>2500</v>
      </c>
      <c r="G69" s="52"/>
      <c r="H69" s="22">
        <f>SUM(F69:G69)</f>
        <v>2500</v>
      </c>
      <c r="I69" s="25">
        <v>0</v>
      </c>
      <c r="J69" s="25">
        <v>0</v>
      </c>
      <c r="K69" s="26">
        <f>J69*100/F69/100</f>
        <v>0</v>
      </c>
    </row>
    <row r="70" spans="1:11" s="2" customFormat="1" ht="33.75" x14ac:dyDescent="0.2">
      <c r="A70" s="14"/>
      <c r="B70" s="84"/>
      <c r="C70" s="84"/>
      <c r="D70" s="33" t="s">
        <v>115</v>
      </c>
      <c r="E70" s="33" t="s">
        <v>116</v>
      </c>
      <c r="F70" s="52">
        <v>488</v>
      </c>
      <c r="G70" s="52"/>
      <c r="H70" s="22">
        <f>SUM(F70:G70)</f>
        <v>488</v>
      </c>
      <c r="I70" s="25">
        <v>125.03</v>
      </c>
      <c r="J70" s="25">
        <f>SUM(I70)</f>
        <v>125.03</v>
      </c>
      <c r="K70" s="26">
        <f>J70*100/F70/100</f>
        <v>0.25620901639344262</v>
      </c>
    </row>
    <row r="71" spans="1:11" s="2" customFormat="1" ht="33.75" x14ac:dyDescent="0.2">
      <c r="A71" s="14"/>
      <c r="B71" s="84"/>
      <c r="C71" s="84"/>
      <c r="D71" s="33" t="s">
        <v>43</v>
      </c>
      <c r="E71" s="33" t="s">
        <v>117</v>
      </c>
      <c r="F71" s="52">
        <v>45069.23</v>
      </c>
      <c r="G71" s="52"/>
      <c r="H71" s="22">
        <f>SUM(F71:G71)</f>
        <v>45069.23</v>
      </c>
      <c r="I71" s="25">
        <v>6558.93</v>
      </c>
      <c r="J71" s="25">
        <f>SUM(I71)</f>
        <v>6558.93</v>
      </c>
      <c r="K71" s="26">
        <f>J71*100/F71/100</f>
        <v>0.14553011001075455</v>
      </c>
    </row>
    <row r="72" spans="1:11" s="2" customFormat="1" x14ac:dyDescent="0.2">
      <c r="A72" s="14" t="s">
        <v>118</v>
      </c>
      <c r="B72" s="102" t="s">
        <v>119</v>
      </c>
      <c r="C72" s="102"/>
      <c r="D72" s="102"/>
      <c r="E72" s="102"/>
      <c r="F72" s="21"/>
      <c r="G72" s="21"/>
      <c r="H72" s="22"/>
      <c r="I72" s="25"/>
      <c r="J72" s="25"/>
      <c r="K72" s="26"/>
    </row>
    <row r="73" spans="1:11" s="2" customFormat="1" x14ac:dyDescent="0.2">
      <c r="A73" s="14"/>
      <c r="B73" s="84" t="s">
        <v>120</v>
      </c>
      <c r="C73" s="102" t="s">
        <v>121</v>
      </c>
      <c r="D73" s="102"/>
      <c r="E73" s="102"/>
      <c r="F73" s="56"/>
      <c r="G73" s="21"/>
      <c r="H73" s="22"/>
      <c r="I73" s="25"/>
      <c r="J73" s="25"/>
      <c r="K73" s="26"/>
    </row>
    <row r="74" spans="1:11" s="2" customFormat="1" x14ac:dyDescent="0.2">
      <c r="A74" s="14"/>
      <c r="B74" s="84"/>
      <c r="C74" s="84" t="s">
        <v>122</v>
      </c>
      <c r="D74" s="32" t="s">
        <v>121</v>
      </c>
      <c r="E74" s="30"/>
      <c r="F74" s="20">
        <v>2000</v>
      </c>
      <c r="G74" s="21"/>
      <c r="H74" s="22">
        <f>F74+G74</f>
        <v>2000</v>
      </c>
      <c r="I74" s="25"/>
      <c r="J74" s="25"/>
      <c r="K74" s="26"/>
    </row>
    <row r="75" spans="1:11" s="2" customFormat="1" ht="33.75" x14ac:dyDescent="0.2">
      <c r="A75" s="14"/>
      <c r="B75" s="84"/>
      <c r="C75" s="84"/>
      <c r="D75" s="84" t="s">
        <v>98</v>
      </c>
      <c r="E75" s="33" t="s">
        <v>123</v>
      </c>
      <c r="F75" s="21">
        <v>2000</v>
      </c>
      <c r="G75" s="21"/>
      <c r="H75" s="22">
        <f>SUM(F75:G75)</f>
        <v>2000</v>
      </c>
      <c r="I75" s="25">
        <v>332</v>
      </c>
      <c r="J75" s="25">
        <f>I75</f>
        <v>332</v>
      </c>
      <c r="K75" s="26">
        <f>J75*100/F75/100</f>
        <v>0.16600000000000001</v>
      </c>
    </row>
    <row r="76" spans="1:11" s="2" customFormat="1" x14ac:dyDescent="0.2">
      <c r="A76" s="14"/>
      <c r="B76" s="84" t="s">
        <v>124</v>
      </c>
      <c r="C76" s="102" t="s">
        <v>125</v>
      </c>
      <c r="D76" s="102"/>
      <c r="E76" s="102"/>
      <c r="F76" s="21"/>
      <c r="G76" s="21"/>
      <c r="H76" s="22"/>
      <c r="I76" s="25"/>
      <c r="J76" s="25"/>
      <c r="K76" s="26"/>
    </row>
    <row r="77" spans="1:11" s="2" customFormat="1" x14ac:dyDescent="0.2">
      <c r="A77" s="14"/>
      <c r="B77" s="84"/>
      <c r="C77" s="84" t="s">
        <v>126</v>
      </c>
      <c r="D77" s="32" t="s">
        <v>125</v>
      </c>
      <c r="E77" s="30"/>
      <c r="F77" s="21">
        <v>40000</v>
      </c>
      <c r="G77" s="21"/>
      <c r="H77" s="22">
        <f>F77+G77</f>
        <v>40000</v>
      </c>
      <c r="I77" s="25"/>
      <c r="J77" s="25"/>
      <c r="K77" s="26"/>
    </row>
    <row r="78" spans="1:11" s="2" customFormat="1" ht="33.75" x14ac:dyDescent="0.2">
      <c r="A78" s="14"/>
      <c r="B78" s="84"/>
      <c r="C78" s="84"/>
      <c r="D78" s="84" t="s">
        <v>55</v>
      </c>
      <c r="E78" s="31" t="s">
        <v>127</v>
      </c>
      <c r="F78" s="21">
        <v>40000</v>
      </c>
      <c r="G78" s="21"/>
      <c r="H78" s="22">
        <f>SUM(F78:G78)</f>
        <v>40000</v>
      </c>
      <c r="I78" s="25">
        <v>17970</v>
      </c>
      <c r="J78" s="25">
        <f>SUM(I78)</f>
        <v>17970</v>
      </c>
      <c r="K78" s="26">
        <f>J78*100/F78/100</f>
        <v>0.44924999999999998</v>
      </c>
    </row>
    <row r="79" spans="1:11" s="2" customFormat="1" x14ac:dyDescent="0.2">
      <c r="A79" s="14" t="s">
        <v>128</v>
      </c>
      <c r="B79" s="102" t="s">
        <v>129</v>
      </c>
      <c r="C79" s="102"/>
      <c r="D79" s="102"/>
      <c r="E79" s="102"/>
      <c r="F79" s="21"/>
      <c r="G79" s="21"/>
      <c r="H79" s="22"/>
      <c r="I79" s="25"/>
      <c r="J79" s="25"/>
      <c r="K79" s="26"/>
    </row>
    <row r="80" spans="1:11" s="2" customFormat="1" x14ac:dyDescent="0.2">
      <c r="A80" s="14"/>
      <c r="B80" s="84" t="s">
        <v>130</v>
      </c>
      <c r="C80" s="102" t="s">
        <v>131</v>
      </c>
      <c r="D80" s="102"/>
      <c r="E80" s="102"/>
      <c r="F80" s="21"/>
      <c r="G80" s="21"/>
      <c r="H80" s="22"/>
      <c r="I80" s="25"/>
      <c r="J80" s="25"/>
      <c r="K80" s="26"/>
    </row>
    <row r="81" spans="1:12" s="2" customFormat="1" x14ac:dyDescent="0.2">
      <c r="A81" s="14"/>
      <c r="B81" s="84"/>
      <c r="C81" s="84" t="s">
        <v>132</v>
      </c>
      <c r="D81" s="32" t="s">
        <v>131</v>
      </c>
      <c r="E81" s="30"/>
      <c r="F81" s="20">
        <v>330000</v>
      </c>
      <c r="G81" s="21"/>
      <c r="H81" s="22">
        <f>F81+G81</f>
        <v>330000</v>
      </c>
      <c r="I81" s="25"/>
      <c r="J81" s="25"/>
      <c r="K81" s="26"/>
    </row>
    <row r="82" spans="1:12" s="2" customFormat="1" ht="56.25" x14ac:dyDescent="0.2">
      <c r="A82" s="40"/>
      <c r="B82" s="42"/>
      <c r="C82" s="42"/>
      <c r="D82" s="42" t="s">
        <v>115</v>
      </c>
      <c r="E82" s="43" t="s">
        <v>133</v>
      </c>
      <c r="F82" s="20">
        <v>330000</v>
      </c>
      <c r="G82" s="44"/>
      <c r="H82" s="45">
        <f>SUM(F82:G82)</f>
        <v>330000</v>
      </c>
      <c r="I82" s="25">
        <v>1849.54</v>
      </c>
      <c r="J82" s="25">
        <f>I82</f>
        <v>1849.54</v>
      </c>
      <c r="K82" s="26">
        <f>J82*100/F82/100</f>
        <v>5.6046666666666667E-3</v>
      </c>
    </row>
    <row r="83" spans="1:12" ht="21.95" customHeight="1" thickBot="1" x14ac:dyDescent="0.25">
      <c r="A83" s="58"/>
      <c r="B83" s="111" t="s">
        <v>134</v>
      </c>
      <c r="C83" s="112"/>
      <c r="D83" s="112"/>
      <c r="E83" s="112"/>
      <c r="F83" s="47">
        <f>F45+F49+F51+F54+F57+F63+F65+F68+F74+F77+F81</f>
        <v>2126460</v>
      </c>
      <c r="G83" s="47"/>
      <c r="H83" s="48">
        <f>H45+H49+H51+H54+H57+H63+H65+H68+H74+H77+H81</f>
        <v>2126460</v>
      </c>
      <c r="I83" s="92">
        <f>I46+I50+I52+I55+I57+I64+I66+I68+I75+I82</f>
        <v>225512.68</v>
      </c>
      <c r="J83" s="92">
        <f>J46+J50+J52+J55+J57+J64+J66+J68+J75+J78+J82</f>
        <v>242023.03</v>
      </c>
      <c r="K83" s="94">
        <f>J83*100/F83/100</f>
        <v>0.11381499299304948</v>
      </c>
      <c r="L83" s="95"/>
    </row>
    <row r="84" spans="1:12" s="63" customFormat="1" ht="14.25" customHeight="1" thickTop="1" x14ac:dyDescent="0.2">
      <c r="A84" s="8" t="s">
        <v>135</v>
      </c>
      <c r="B84" s="113" t="s">
        <v>136</v>
      </c>
      <c r="C84" s="114"/>
      <c r="D84" s="114"/>
      <c r="E84" s="115"/>
      <c r="F84" s="59"/>
      <c r="G84" s="59"/>
      <c r="H84" s="60"/>
      <c r="I84" s="61"/>
      <c r="J84" s="61"/>
      <c r="K84" s="62"/>
    </row>
    <row r="85" spans="1:12" s="63" customFormat="1" ht="12.75" customHeight="1" x14ac:dyDescent="0.2">
      <c r="A85" s="14" t="s">
        <v>137</v>
      </c>
      <c r="B85" s="116" t="s">
        <v>138</v>
      </c>
      <c r="C85" s="117"/>
      <c r="D85" s="117"/>
      <c r="E85" s="118"/>
      <c r="F85" s="64"/>
      <c r="G85" s="64"/>
      <c r="H85" s="65"/>
      <c r="I85" s="61"/>
      <c r="J85" s="61"/>
      <c r="K85" s="66"/>
    </row>
    <row r="86" spans="1:12" s="63" customFormat="1" ht="12.75" customHeight="1" x14ac:dyDescent="0.2">
      <c r="A86" s="67"/>
      <c r="B86" s="84" t="s">
        <v>139</v>
      </c>
      <c r="C86" s="116" t="s">
        <v>140</v>
      </c>
      <c r="D86" s="117"/>
      <c r="E86" s="118"/>
      <c r="F86" s="64"/>
      <c r="G86" s="64"/>
      <c r="H86" s="65"/>
      <c r="I86" s="61"/>
      <c r="J86" s="61"/>
      <c r="K86" s="66"/>
    </row>
    <row r="87" spans="1:12" s="63" customFormat="1" ht="12.75" customHeight="1" x14ac:dyDescent="0.2">
      <c r="A87" s="67"/>
      <c r="B87" s="68"/>
      <c r="C87" s="84" t="s">
        <v>141</v>
      </c>
      <c r="D87" s="85" t="s">
        <v>140</v>
      </c>
      <c r="E87" s="69"/>
      <c r="F87" s="44">
        <v>7000</v>
      </c>
      <c r="G87" s="64"/>
      <c r="H87" s="22">
        <f>F87+G87</f>
        <v>7000</v>
      </c>
      <c r="I87" s="61"/>
      <c r="J87" s="61"/>
      <c r="K87" s="66"/>
    </row>
    <row r="88" spans="1:12" s="63" customFormat="1" ht="34.5" customHeight="1" x14ac:dyDescent="0.2">
      <c r="A88" s="70"/>
      <c r="B88" s="71"/>
      <c r="C88" s="42"/>
      <c r="D88" s="72" t="s">
        <v>14</v>
      </c>
      <c r="E88" s="73" t="s">
        <v>142</v>
      </c>
      <c r="F88" s="44">
        <v>7000</v>
      </c>
      <c r="G88" s="74"/>
      <c r="H88" s="45">
        <f>SUM(F88:G88)</f>
        <v>7000</v>
      </c>
      <c r="I88" s="61">
        <v>421</v>
      </c>
      <c r="J88" s="61">
        <f>SUM(I88)</f>
        <v>421</v>
      </c>
      <c r="K88" s="26">
        <f>J88*100/F88/100</f>
        <v>6.0142857142857144E-2</v>
      </c>
    </row>
    <row r="89" spans="1:12" s="63" customFormat="1" ht="21.95" customHeight="1" thickBot="1" x14ac:dyDescent="0.25">
      <c r="A89" s="58"/>
      <c r="B89" s="111" t="s">
        <v>143</v>
      </c>
      <c r="C89" s="112"/>
      <c r="D89" s="112"/>
      <c r="E89" s="112"/>
      <c r="F89" s="47">
        <f>SUM(F87)</f>
        <v>7000</v>
      </c>
      <c r="G89" s="47"/>
      <c r="H89" s="48">
        <f>SUM(H87)</f>
        <v>7000</v>
      </c>
      <c r="I89" s="47">
        <f>SUM(I88)</f>
        <v>421</v>
      </c>
      <c r="J89" s="47">
        <f>SUM(J88)</f>
        <v>421</v>
      </c>
      <c r="K89" s="49">
        <f>J89*100/F89/100</f>
        <v>6.0142857142857144E-2</v>
      </c>
    </row>
    <row r="90" spans="1:12" s="2" customFormat="1" ht="13.5" thickTop="1" x14ac:dyDescent="0.2">
      <c r="A90" s="19" t="s">
        <v>144</v>
      </c>
      <c r="B90" s="119" t="s">
        <v>145</v>
      </c>
      <c r="C90" s="119"/>
      <c r="D90" s="119"/>
      <c r="E90" s="119"/>
      <c r="F90" s="75"/>
      <c r="G90" s="75"/>
      <c r="H90" s="51"/>
      <c r="I90" s="25"/>
      <c r="J90" s="25"/>
      <c r="K90" s="39"/>
    </row>
    <row r="91" spans="1:12" s="2" customFormat="1" x14ac:dyDescent="0.2">
      <c r="A91" s="14" t="s">
        <v>146</v>
      </c>
      <c r="B91" s="102" t="s">
        <v>147</v>
      </c>
      <c r="C91" s="102"/>
      <c r="D91" s="102"/>
      <c r="E91" s="102"/>
      <c r="F91" s="21"/>
      <c r="G91" s="21"/>
      <c r="H91" s="22"/>
      <c r="I91" s="25"/>
      <c r="J91" s="25"/>
      <c r="K91" s="26"/>
    </row>
    <row r="92" spans="1:12" s="2" customFormat="1" x14ac:dyDescent="0.2">
      <c r="A92" s="14"/>
      <c r="B92" s="84" t="s">
        <v>148</v>
      </c>
      <c r="C92" s="102" t="s">
        <v>149</v>
      </c>
      <c r="D92" s="102"/>
      <c r="E92" s="102"/>
      <c r="F92" s="21"/>
      <c r="G92" s="21"/>
      <c r="H92" s="22"/>
      <c r="I92" s="25"/>
      <c r="J92" s="25"/>
      <c r="K92" s="26"/>
    </row>
    <row r="93" spans="1:12" s="2" customFormat="1" x14ac:dyDescent="0.2">
      <c r="A93" s="14"/>
      <c r="B93" s="84"/>
      <c r="C93" s="84" t="s">
        <v>150</v>
      </c>
      <c r="D93" s="32" t="s">
        <v>151</v>
      </c>
      <c r="E93" s="30"/>
      <c r="F93" s="76">
        <v>4667</v>
      </c>
      <c r="G93" s="21"/>
      <c r="H93" s="22">
        <f>F93+G93</f>
        <v>4667</v>
      </c>
      <c r="I93" s="25"/>
      <c r="J93" s="25"/>
      <c r="K93" s="26"/>
    </row>
    <row r="94" spans="1:12" s="2" customFormat="1" x14ac:dyDescent="0.2">
      <c r="A94" s="77"/>
      <c r="B94" s="15"/>
      <c r="C94" s="78"/>
      <c r="D94" s="78" t="s">
        <v>98</v>
      </c>
      <c r="E94" s="55" t="s">
        <v>152</v>
      </c>
      <c r="F94" s="76">
        <v>4667</v>
      </c>
      <c r="G94" s="79"/>
      <c r="H94" s="51">
        <f>SUM(F94:G94)</f>
        <v>4667</v>
      </c>
      <c r="I94" s="50">
        <v>2424.1</v>
      </c>
      <c r="J94" s="50">
        <f>SUM(I94)</f>
        <v>2424.1</v>
      </c>
      <c r="K94" s="26">
        <f>I94*100/F94/100</f>
        <v>0.5194128990786373</v>
      </c>
    </row>
    <row r="95" spans="1:12" s="2" customFormat="1" x14ac:dyDescent="0.2">
      <c r="A95" s="40"/>
      <c r="B95" s="42"/>
      <c r="C95" s="84" t="s">
        <v>153</v>
      </c>
      <c r="D95" s="84" t="s">
        <v>154</v>
      </c>
      <c r="E95" s="56"/>
      <c r="F95" s="21">
        <v>25000</v>
      </c>
      <c r="G95" s="21"/>
      <c r="H95" s="45">
        <f>F95+G95</f>
        <v>25000</v>
      </c>
      <c r="I95" s="25"/>
      <c r="J95" s="25"/>
      <c r="K95" s="26"/>
    </row>
    <row r="96" spans="1:12" s="2" customFormat="1" ht="24" customHeight="1" x14ac:dyDescent="0.2">
      <c r="A96" s="77"/>
      <c r="B96" s="15"/>
      <c r="C96" s="15"/>
      <c r="D96" s="78" t="s">
        <v>34</v>
      </c>
      <c r="E96" s="55" t="s">
        <v>155</v>
      </c>
      <c r="F96" s="80">
        <v>25000</v>
      </c>
      <c r="G96" s="50"/>
      <c r="H96" s="51">
        <f>SUM(F96:G96)</f>
        <v>25000</v>
      </c>
      <c r="I96" s="25">
        <v>0</v>
      </c>
      <c r="J96" s="25">
        <f>SUM(I96)</f>
        <v>0</v>
      </c>
      <c r="K96" s="26">
        <f>J96*100/F96/100</f>
        <v>0</v>
      </c>
    </row>
    <row r="97" spans="1:12" s="2" customFormat="1" x14ac:dyDescent="0.25">
      <c r="A97" s="40"/>
      <c r="B97" s="42"/>
      <c r="C97" s="42" t="s">
        <v>156</v>
      </c>
      <c r="D97" s="81" t="s">
        <v>157</v>
      </c>
      <c r="E97" s="82"/>
      <c r="F97" s="76">
        <v>2765563</v>
      </c>
      <c r="G97" s="44"/>
      <c r="H97" s="45">
        <f>F97+G97</f>
        <v>2765563</v>
      </c>
      <c r="I97" s="25"/>
      <c r="J97" s="25"/>
      <c r="K97" s="26"/>
    </row>
    <row r="98" spans="1:12" s="2" customFormat="1" ht="45" x14ac:dyDescent="0.2">
      <c r="A98" s="77"/>
      <c r="B98" s="15"/>
      <c r="C98" s="15"/>
      <c r="D98" s="78" t="s">
        <v>43</v>
      </c>
      <c r="E98" s="55" t="s">
        <v>158</v>
      </c>
      <c r="F98" s="76">
        <v>2765563</v>
      </c>
      <c r="G98" s="50"/>
      <c r="H98" s="51">
        <f>SUM(F98:G98)</f>
        <v>2765563</v>
      </c>
      <c r="I98" s="25">
        <v>667313.36</v>
      </c>
      <c r="J98" s="25">
        <f>SUM(I98)</f>
        <v>667313.36</v>
      </c>
      <c r="K98" s="26">
        <f>J98*100/F98/100</f>
        <v>0.24129385589841923</v>
      </c>
    </row>
    <row r="99" spans="1:12" s="2" customFormat="1" x14ac:dyDescent="0.2">
      <c r="A99" s="14" t="s">
        <v>159</v>
      </c>
      <c r="B99" s="102" t="s">
        <v>160</v>
      </c>
      <c r="C99" s="102"/>
      <c r="D99" s="102"/>
      <c r="E99" s="102"/>
      <c r="F99" s="21"/>
      <c r="G99" s="21"/>
      <c r="H99" s="22"/>
      <c r="I99" s="25"/>
      <c r="J99" s="25"/>
      <c r="K99" s="26"/>
    </row>
    <row r="100" spans="1:12" s="2" customFormat="1" x14ac:dyDescent="0.2">
      <c r="A100" s="14"/>
      <c r="B100" s="84" t="s">
        <v>161</v>
      </c>
      <c r="C100" s="102" t="s">
        <v>160</v>
      </c>
      <c r="D100" s="102"/>
      <c r="E100" s="102"/>
      <c r="F100" s="21"/>
      <c r="G100" s="21"/>
      <c r="H100" s="22"/>
      <c r="I100" s="25"/>
      <c r="J100" s="25"/>
      <c r="K100" s="26"/>
    </row>
    <row r="101" spans="1:12" s="2" customFormat="1" x14ac:dyDescent="0.2">
      <c r="A101" s="14"/>
      <c r="B101" s="84"/>
      <c r="C101" s="84" t="s">
        <v>162</v>
      </c>
      <c r="D101" s="32" t="s">
        <v>160</v>
      </c>
      <c r="E101" s="30"/>
      <c r="F101" s="20">
        <v>685000</v>
      </c>
      <c r="G101" s="21"/>
      <c r="H101" s="22">
        <f>F101+G101</f>
        <v>685000</v>
      </c>
      <c r="I101" s="25"/>
      <c r="J101" s="25"/>
      <c r="K101" s="26"/>
    </row>
    <row r="102" spans="1:12" s="2" customFormat="1" ht="33.75" x14ac:dyDescent="0.2">
      <c r="A102" s="77"/>
      <c r="B102" s="15"/>
      <c r="C102" s="15"/>
      <c r="D102" s="78" t="s">
        <v>62</v>
      </c>
      <c r="E102" s="55" t="s">
        <v>163</v>
      </c>
      <c r="F102" s="20">
        <v>685000</v>
      </c>
      <c r="G102" s="50"/>
      <c r="H102" s="51">
        <f>SUM(F102:G102)</f>
        <v>685000</v>
      </c>
      <c r="I102" s="25">
        <v>477450.25</v>
      </c>
      <c r="J102" s="25">
        <f>SUM(I102)</f>
        <v>477450.25</v>
      </c>
      <c r="K102" s="26">
        <f>J102*100/F102/100</f>
        <v>0.69700766423357663</v>
      </c>
    </row>
    <row r="103" spans="1:12" ht="21.95" customHeight="1" thickBot="1" x14ac:dyDescent="0.25">
      <c r="A103" s="96"/>
      <c r="B103" s="120" t="s">
        <v>164</v>
      </c>
      <c r="C103" s="121"/>
      <c r="D103" s="121"/>
      <c r="E103" s="121"/>
      <c r="F103" s="92">
        <f>F93+F95+F97+F101</f>
        <v>3480230</v>
      </c>
      <c r="G103" s="92"/>
      <c r="H103" s="93">
        <f>SUM(H93+H95+H97+H101)</f>
        <v>3480230</v>
      </c>
      <c r="I103" s="92">
        <f>I94+I96+I98+I102</f>
        <v>1147187.71</v>
      </c>
      <c r="J103" s="92">
        <f>SUM(J93:J102)</f>
        <v>1147187.71</v>
      </c>
      <c r="K103" s="94">
        <f>J103*100/F103/100</f>
        <v>0.32962985492338148</v>
      </c>
    </row>
    <row r="104" spans="1:12" ht="25.5" customHeight="1" thickTop="1" thickBot="1" x14ac:dyDescent="0.25">
      <c r="A104" s="97"/>
      <c r="B104" s="122" t="s">
        <v>165</v>
      </c>
      <c r="C104" s="122"/>
      <c r="D104" s="122"/>
      <c r="E104" s="122"/>
      <c r="F104" s="98">
        <f>F41+F83+F89+F103</f>
        <v>54054110</v>
      </c>
      <c r="G104" s="98"/>
      <c r="H104" s="98">
        <f>H41+H83+H89+H103</f>
        <v>54054110</v>
      </c>
      <c r="I104" s="98">
        <f>I41+I83+I89+I103</f>
        <v>10946631.02</v>
      </c>
      <c r="J104" s="98">
        <f>J41+J83+J89+J103</f>
        <v>10958834.870000001</v>
      </c>
      <c r="K104" s="99">
        <f>J104*100/F104/100</f>
        <v>0.20273823526092652</v>
      </c>
      <c r="L104" s="95"/>
    </row>
    <row r="105" spans="1:12" ht="13.5" thickTop="1" x14ac:dyDescent="0.2"/>
  </sheetData>
  <mergeCells count="35">
    <mergeCell ref="C92:E92"/>
    <mergeCell ref="B99:E99"/>
    <mergeCell ref="C100:E100"/>
    <mergeCell ref="B103:E103"/>
    <mergeCell ref="B104:E104"/>
    <mergeCell ref="B91:E91"/>
    <mergeCell ref="B72:E72"/>
    <mergeCell ref="C73:E73"/>
    <mergeCell ref="C76:E76"/>
    <mergeCell ref="B79:E79"/>
    <mergeCell ref="C80:E80"/>
    <mergeCell ref="B83:E83"/>
    <mergeCell ref="B84:E84"/>
    <mergeCell ref="B85:E85"/>
    <mergeCell ref="C86:E86"/>
    <mergeCell ref="B89:E89"/>
    <mergeCell ref="B90:E90"/>
    <mergeCell ref="C67:E67"/>
    <mergeCell ref="C15:E15"/>
    <mergeCell ref="B21:E21"/>
    <mergeCell ref="C22:E22"/>
    <mergeCell ref="B25:E25"/>
    <mergeCell ref="C26:E26"/>
    <mergeCell ref="B41:E41"/>
    <mergeCell ref="B43:E43"/>
    <mergeCell ref="B47:E47"/>
    <mergeCell ref="C48:E48"/>
    <mergeCell ref="C53:E53"/>
    <mergeCell ref="C56:E56"/>
    <mergeCell ref="C12:E12"/>
    <mergeCell ref="A1:H1"/>
    <mergeCell ref="A2:E2"/>
    <mergeCell ref="B3:E3"/>
    <mergeCell ref="B8:E8"/>
    <mergeCell ref="C9:E9"/>
  </mergeCells>
  <pageMargins left="0.59055118110236227" right="0" top="0.39370078740157483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 1TR. 2017 prorrogado</vt:lpstr>
      <vt:lpstr>'2018 1TR. 2017 prorrogado'!Títulos_a_imprimir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Pomar Balsera</dc:creator>
  <cp:lastModifiedBy>Juan Antonio García Flordelis</cp:lastModifiedBy>
  <cp:lastPrinted>2018-02-22T08:45:27Z</cp:lastPrinted>
  <dcterms:created xsi:type="dcterms:W3CDTF">2018-02-13T15:46:34Z</dcterms:created>
  <dcterms:modified xsi:type="dcterms:W3CDTF">2018-04-30T12:24:55Z</dcterms:modified>
</cp:coreProperties>
</file>